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P:\VVO_UUS\HOME periood 2021-2027\RAHASTAMISKAVA\muutmine september 2025\"/>
    </mc:Choice>
  </mc:AlternateContent>
  <xr:revisionPtr revIDLastSave="0" documentId="13_ncr:1_{DD75356D-C442-49E8-BCAF-8614C0745B73}" xr6:coauthVersionLast="47" xr6:coauthVersionMax="47" xr10:uidLastSave="{00000000-0000-0000-0000-000000000000}"/>
  <bookViews>
    <workbookView xWindow="-108" yWindow="-108" windowWidth="30936" windowHeight="16776" xr2:uid="{00000000-000D-0000-FFFF-FFFF00000000}"/>
  </bookViews>
  <sheets>
    <sheet name="ISF rahastamisk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 r="I49" i="1"/>
  <c r="I18" i="1"/>
  <c r="I21" i="1"/>
  <c r="I23" i="1"/>
  <c r="K18" i="1"/>
  <c r="K21" i="1"/>
  <c r="K23" i="1"/>
  <c r="M8" i="1"/>
  <c r="F63" i="1" l="1"/>
  <c r="F61" i="1"/>
  <c r="F45" i="1"/>
  <c r="F43" i="1"/>
  <c r="F39" i="1"/>
  <c r="F36" i="1"/>
  <c r="F35" i="1"/>
  <c r="F30" i="1"/>
  <c r="F29" i="1"/>
  <c r="F10" i="1"/>
  <c r="F5" i="1"/>
  <c r="F4" i="1" l="1"/>
  <c r="F28" i="1"/>
  <c r="F38" i="1"/>
  <c r="K43" i="1"/>
  <c r="I43" i="1"/>
  <c r="K39" i="1" l="1"/>
  <c r="I39" i="1"/>
  <c r="K45" i="1"/>
  <c r="I45" i="1"/>
  <c r="K35" i="1"/>
  <c r="I35" i="1"/>
  <c r="K47" i="1" l="1"/>
  <c r="K66" i="1"/>
  <c r="K67" i="1"/>
  <c r="K68" i="1"/>
  <c r="K65" i="1"/>
  <c r="K64" i="1"/>
  <c r="K63" i="1"/>
  <c r="K61" i="1"/>
  <c r="K57" i="1"/>
  <c r="K54" i="1"/>
  <c r="K51" i="1"/>
  <c r="K40" i="1"/>
  <c r="K36" i="1"/>
  <c r="K34" i="1"/>
  <c r="K32" i="1"/>
  <c r="K31" i="1"/>
  <c r="K30" i="1"/>
  <c r="K29" i="1"/>
  <c r="K25" i="1"/>
  <c r="K17" i="1"/>
  <c r="K15" i="1"/>
  <c r="K16" i="1"/>
  <c r="K11" i="1"/>
  <c r="K12" i="1"/>
  <c r="K13" i="1"/>
  <c r="K14" i="1"/>
  <c r="K10" i="1"/>
  <c r="K9" i="1"/>
  <c r="K8" i="1"/>
  <c r="K7" i="1"/>
  <c r="K5" i="1"/>
  <c r="I8" i="1"/>
  <c r="M69" i="1"/>
  <c r="I66" i="1"/>
  <c r="I67" i="1"/>
  <c r="I68" i="1"/>
  <c r="I65" i="1"/>
  <c r="I64" i="1"/>
  <c r="I63" i="1"/>
  <c r="I61" i="1"/>
  <c r="I57" i="1"/>
  <c r="I54" i="1"/>
  <c r="I51" i="1"/>
  <c r="I47" i="1"/>
  <c r="I40" i="1"/>
  <c r="I36" i="1"/>
  <c r="I34" i="1"/>
  <c r="I32" i="1"/>
  <c r="I31" i="1"/>
  <c r="I30" i="1"/>
  <c r="I29" i="1"/>
  <c r="I25" i="1"/>
  <c r="I16" i="1"/>
  <c r="I17" i="1"/>
  <c r="I12" i="1"/>
  <c r="I13" i="1"/>
  <c r="I14" i="1"/>
  <c r="I15" i="1"/>
  <c r="I9" i="1"/>
  <c r="I10" i="1"/>
  <c r="I11" i="1"/>
  <c r="I7" i="1"/>
  <c r="I5" i="1"/>
  <c r="M70" i="1" l="1"/>
  <c r="F69" i="1"/>
  <c r="F70" i="1" s="1"/>
  <c r="I70" i="1"/>
  <c r="K70" i="1"/>
</calcChain>
</file>

<file path=xl/sharedStrings.xml><?xml version="1.0" encoding="utf-8"?>
<sst xmlns="http://schemas.openxmlformats.org/spreadsheetml/2006/main" count="426" uniqueCount="142">
  <si>
    <t>Poliitikaeesmärk</t>
  </si>
  <si>
    <t>EL toetuse määr, %</t>
  </si>
  <si>
    <t>Riikliku kaasfinantseeringu määr, %</t>
  </si>
  <si>
    <t>omafinantseering</t>
  </si>
  <si>
    <t>RAB-i aruandlusportaal</t>
  </si>
  <si>
    <t>Kiirgusohust varajase hoiatamise süsteemi ajakohastamine</t>
  </si>
  <si>
    <t xml:space="preserve">Laste seksuaalse väärkohtlemise ohvriks langemise ennetamine veebis </t>
  </si>
  <si>
    <t>PPA</t>
  </si>
  <si>
    <t>MTA</t>
  </si>
  <si>
    <t>KAPO</t>
  </si>
  <si>
    <t>SKA</t>
  </si>
  <si>
    <t>PäA</t>
  </si>
  <si>
    <t>Elluviija</t>
  </si>
  <si>
    <t>JuM</t>
  </si>
  <si>
    <t>Tegevustoetus - OSINT süsteemi püsikulud</t>
  </si>
  <si>
    <t>Demineerimisalased koolitused</t>
  </si>
  <si>
    <t>Võrguskänneri uuendamine</t>
  </si>
  <si>
    <t>Kohtuekspertiisi laboriseadmete soetamine</t>
  </si>
  <si>
    <t>Aidata tagada kõrget julgeolekutaset liidus, eelkõige ennetades terrorismi ja radikaliseerumist, rasket ja organiseeritud kuritegevust ja küberkuritegevust ja võideldes nende vastu, abistades ja kaitstes kuritegevuse ohvreid ja valmistudes ette Sisejulgeolekufondi määruse kohaldamisalasse kuuluvateks julgeolekuintsidentideks,
riskideks ja kriisideks, tagades nendevastase kaitse ja neid tõhusalt juhtides</t>
  </si>
  <si>
    <t>SMIT</t>
  </si>
  <si>
    <t>Mõõt-ühik</t>
  </si>
  <si>
    <t xml:space="preserve"> Algtase </t>
  </si>
  <si>
    <t>Sihttase 2029</t>
  </si>
  <si>
    <t xml:space="preserve"> Algtase         </t>
  </si>
  <si>
    <t>arv</t>
  </si>
  <si>
    <t xml:space="preserve">001 IKT-süsteemid, koostalitlusvõime, andmekvaliteet (välja arvatud seadmed)   </t>
  </si>
  <si>
    <t>Rahapesu Andmebüroo</t>
  </si>
  <si>
    <t xml:space="preserve"> 005 koolitus</t>
  </si>
  <si>
    <t>001 IKT-süsteemid, koostalitlusvõime, andmekvaliteet (välja arvatud seadmed)</t>
  </si>
  <si>
    <t>008 seadmed</t>
  </si>
  <si>
    <t>Selliste haldusüksuste arv, mis on välja töötanud või ajakohastanud olemasolevaid teabevahetusmehhanisme/menetlusi/vahendeid/ juhiseid teabe vahetamiseks teiste liikmesriikidega / liidu organite, ametite või asutustega / kolmandate riikidega / rahvusvaheliste organisatsioonidega</t>
  </si>
  <si>
    <t>Ekspertide kohtumiste / õpikodade / õppekülastuste arv</t>
  </si>
  <si>
    <t>Liikmesriikides / julgeolekuga seotud ELi ja detsentraliseeritud infosüsteemidega / rahvusvaheliste andmebaasidega koostalitlusvõimeliseks muudetud IKT-süsteemide arv</t>
  </si>
  <si>
    <t>Nende osalejate arv, kes peavad koolitust oma töö jaoks kasulikuks</t>
  </si>
  <si>
    <t>Nende osalejate arv, kes teatavad kolm kuud pärast koolitust, et nad kasutavad koolituse käigus omandatud oskusi ja pädevust</t>
  </si>
  <si>
    <t>Välja töötatud / kohandatud / hooldatud IKT-süsteemide arv</t>
  </si>
  <si>
    <t>Koolitustegevuses osalejate arv</t>
  </si>
  <si>
    <t>Ostetud seadmete arv</t>
  </si>
  <si>
    <t>3. Toetada liikmesriikide suutlikkuse suurendamist kuritegevuse, terrorismi ja radikaliseerumise ennetamisel ja
nende vastu võitlemisel ning julgeolekuintsidentide, riskide ja kriiside juhtimisel, muu hulgas eri liikmesriikide avaliku
sektori asutuste, asjaomaste liidu organite, ametite või asutuste, kodanikuühiskonna ja erasektori partnerite tihedama
koostöö kaudu.</t>
  </si>
  <si>
    <t>2. Parandada ja tõhustada piiriülest koostööd, sealhulgas ühisoperatsioone pädevate asutuste vahel seoses terrorismi ning
raske ja organiseeritud kuritegevusega, millel on piiriülene mõõde.</t>
  </si>
  <si>
    <t>1. Tõhustada ja hõlbustada teabevahetust pädevates asutustes ja asjaomastes liidu organites, ametites ja asutustes ning
nende vahel ning asjakohasel juhul kolmandate riikide ja rahvusvaheliste organisatsioonidega.</t>
  </si>
  <si>
    <t>Koostöö tõhustamine kolmandate riikidega inimkaubandusega seotud kuritegude lahendamise võimekuse tõstmiseks</t>
  </si>
  <si>
    <t>Muutunud julgeolekuolukorrast tulenev esmareageerijate väljaõpe kuritahtlikele ja terroristlikele sündmustele reageerimiseks</t>
  </si>
  <si>
    <t>Ekspertide kohtumiste / õpikodade / õppekülastuste / ühisõppuste arv</t>
  </si>
  <si>
    <t>Selliste haldusüksuste arv, kes on hiljuti välja töötanud / kohandanud olemasolevaid mehhanisme/menetlusi/
vahendeid/juhiseid koostööks teiste liikmesriikidega / liidu organite, ametite või asutustega / kolmandate riikidega / rahvusvaheliste organisatsioonidega</t>
  </si>
  <si>
    <t>Nende Schengeni hindamise raames antud soovituste arv, mida on arvesse võetud</t>
  </si>
  <si>
    <t>006 parimate tavade vahetamine, õpikojad, konverentsid, üritused, teadlikkuse suurendamise kampaaniad, teavitusmeetmed</t>
  </si>
  <si>
    <t>a) Tagada liidu julgeolekuvaldkonna acquis’ ühtne kohaldamine, toetades asjakohase teabe vahetamist näiteks Prümi
lepingu, ELi broneeringuinfo ja SIS II raames, sealhulgas rakendades kvaliteedikontrolli- ja hindamismehhanismide,
näiteks Schengeni hindamis- ja järelevalvemehhanismi või muude kvaliteedikontrolli- ja hindamismehhanismide
kaudu saadud soovitused.</t>
  </si>
  <si>
    <t>d) Toetada asjakohaseid riiklikke meetmeid, sealhulgas julgeolekuga seotud riiklike andmebaaside omavahelist seotust ja
kõnealuste andmebaaside sidumist liidu andmebaasidega, kui see on asjaomaste õiguslike alustega ette nähtud ja
vajalik Sisejulgeolekufondi määruse artikli 3 lõike 2 punktis a sätestatud erieesmärkide rakendamiseks.</t>
  </si>
  <si>
    <t>b) Parandada pädevate asutuste vahelist koordineerimist ja suurendada koostööd nii liikmesriikides kui ka nende vahel
ja teiste asjaomaste osalejatega, näiteks spetsialiseerunud riiklike üksuste võrgustike, liidu võrgustike ja
koostööstruktuuride ning liidu keskuste kaudu</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</si>
  <si>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</si>
  <si>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b) Kasutada ära liikmesriikide ja muude asjaomaste osalejate, sealhulgas kodanikuühiskonna ressursside ja teadmiste
ühendamisel ning parimate tavade jagamisel tekkivat koosmõju, näiteks ühiste pädevuskeskuste loomise, ühiste
riskihindamiste väljatöötamise või ühisoperatsioonide korraldamiseks loodavate ühiste tugikeskuste kaudu</t>
  </si>
  <si>
    <t>c) Edendada ja arendada meetmeid, kaitsemeetmeid, mehhanisme ja parimaid tavasid, et varakult kindlaks teha, kaitsta
ja toetada tunnistajaid, õigusrikkumisest teatajaid ja kuriteoohvreid ning luua selleks partnerlussuhteid ametiasutuste
ja muude asjaomaste osalejate vahel</t>
  </si>
  <si>
    <t>d) Omandada vajalikke seadmeid ning rajada või ajakohastada spetsiaalseid õppevahendeid ja muud olulist julgeolekuga
seotud taristut, et suurendada valmisolekut, vastupidavust ja avalikkuse teadlikkust ning reageerida adekvaatselt
julgeolekuohtudele</t>
  </si>
  <si>
    <t>Vahetusprogrammide/õpikodade/
õppekülastuste arv</t>
  </si>
  <si>
    <t>Projektide arv kuritegevuse ennetamiseks</t>
  </si>
  <si>
    <t>Keskkonna-amet</t>
  </si>
  <si>
    <t>Nende osalejate arv, kes teatavad kolm kuud pärast koolituse läbimist, et nad kasutavad koolituse käigus omandatud oskusi ja pädevust</t>
  </si>
  <si>
    <t>Raske peitkuritegevuse ennetamine</t>
  </si>
  <si>
    <t>Sisekaitseakadeemia kompetentsikeskus</t>
  </si>
  <si>
    <t>Pommirobotite hankimine</t>
  </si>
  <si>
    <t>Pommiülikondade hankimine</t>
  </si>
  <si>
    <t>005 koolitus</t>
  </si>
  <si>
    <t>007 uuringud, katseprojektid, riskide hindamine</t>
  </si>
  <si>
    <t>003 ühised uurimisrühmad või muud ühisoperatsioonid</t>
  </si>
  <si>
    <t>a) suurendada õiguskaitseoperatsioonide arvu kahe või enama liikmesriiki vahel, sealhulgas vajaduse korral
operatsioone, mis hõlmavad teisi asjaomaseid osalisi, eelkõige hõlbustades ja parandades ühiste uurimisrühmade
kasutamist, ühiseid patrulle, jälitustegevust, varjatud jälgimist ja muid operatiivkoostöömehhanisme ELi
poliitikatsükli raames, pannes erilist rõhku piiriülestele operatsioonidele</t>
  </si>
  <si>
    <t>CCH - EUROOPA ühine uurimisrühm Costa del Sol’is</t>
  </si>
  <si>
    <t>Piiriüleste operatsioonide arv, millest omakorda ühiste uurimisrühmade arv</t>
  </si>
  <si>
    <t>Aktsiisikuritegude vastu võitlemine Balti regioonis</t>
  </si>
  <si>
    <t>Koostöövõime arendamine inimkaubanduse ohvrite tuvastamiseks ja abistamiseks Eestis</t>
  </si>
  <si>
    <t>EKEI</t>
  </si>
  <si>
    <t>EL toetus (eurodes)</t>
  </si>
  <si>
    <t>Riiklik kaasfinantseering (eurodes)</t>
  </si>
  <si>
    <t>SiM</t>
  </si>
  <si>
    <t>Kokku</t>
  </si>
  <si>
    <t>SMIT - Siseministeeriumi infotehnoloogia- ja arenduskeskus</t>
  </si>
  <si>
    <t>PäA - Päästeamet</t>
  </si>
  <si>
    <t>SiM - Siseministeerium</t>
  </si>
  <si>
    <t>EKEI - Eesti Kohtuekspertiisi Instituut</t>
  </si>
  <si>
    <t xml:space="preserve">JuM - Justiitsministeerium </t>
  </si>
  <si>
    <t xml:space="preserve">KAPO - Kaitsepolitseiamet </t>
  </si>
  <si>
    <t xml:space="preserve">MTA - Maksu- ja Tolliamet </t>
  </si>
  <si>
    <t xml:space="preserve">PPA - Politsei- ja Piirivalveamet </t>
  </si>
  <si>
    <t xml:space="preserve">SKA - Sisekaitseakadeemia </t>
  </si>
  <si>
    <t xml:space="preserve">1.2 Teabevahetuse tõhustamine ja hõlbustamine </t>
  </si>
  <si>
    <t>2.1 Piiriülese koostöö tõhustamine</t>
  </si>
  <si>
    <t>3.1 Küberüksuse võimekuse suurendamine</t>
  </si>
  <si>
    <t>3.3 Kuritegevuse ennetamine ja koolituste kaudu siseturvalisuse valdkonna suutlikkuse suurendamine</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</si>
  <si>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</si>
  <si>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3.4 Seadmete soetamise kaudu siseturvalisuse valdkonna suutlikkuse suurendamine</t>
  </si>
  <si>
    <t>4 Tehniline abi</t>
  </si>
  <si>
    <t>c) Parandada liidu tasandil asutustevahelist koostööd liikmesriikide vahel ning liikmesriikide ja asjaomaste liidu
organite, ametite ja asutuste vahel, samuti koostööd riiklikul tasandil iga liikmesriigi pädevate asutuste vahel</t>
  </si>
  <si>
    <t xml:space="preserve">Tegevus </t>
  </si>
  <si>
    <t xml:space="preserve">Vahetase 2024  </t>
  </si>
  <si>
    <t>ei  kohaldu</t>
  </si>
  <si>
    <t>ei kohaldu</t>
  </si>
  <si>
    <t xml:space="preserve">Tehniline abi </t>
  </si>
  <si>
    <t>TAT ehk meede (SFOSis meetme tegevus/Erimeetme projekt)</t>
  </si>
  <si>
    <t>Kaasfinantseering</t>
  </si>
  <si>
    <t>Tegevuse eelarve kokku (EL toetus + kaasfinantseering)</t>
  </si>
  <si>
    <t>Rakendusmeetme nimetus määruse EL2021/1149 lisa II tähenduses</t>
  </si>
  <si>
    <t>Määruse EL2021/1149 väljundnäitaja</t>
  </si>
  <si>
    <t>Määruse EL2021/1149 tulemusnäitaja</t>
  </si>
  <si>
    <t>SISEJULGEOLEKUFONDI 2021-2027 RAHASTAMISKAVA</t>
  </si>
  <si>
    <t>TAT/Erimeetme projekti eelarve kokku (EL toetus + kaasfinantseering)</t>
  </si>
  <si>
    <t>Erieesmärk (SO)</t>
  </si>
  <si>
    <t>SO1</t>
  </si>
  <si>
    <t>SO2</t>
  </si>
  <si>
    <t>SO3</t>
  </si>
  <si>
    <t>Lühendid:</t>
  </si>
  <si>
    <t>BRIIS andmekogu  jätkusuutlikkuse tagamine,  infovahetamise võimekuse parandamine ja jätkuarenduste teostamine PPAs</t>
  </si>
  <si>
    <t>BRIIS andmekogu  jätkusuutlikkuse tagamine,  infovahetamise võimekuse parandamine ja jätkuarenduste teostamine SMITis</t>
  </si>
  <si>
    <t>Tegevustoetus - BRIIS andmekogu ülalpidamiskulud</t>
  </si>
  <si>
    <t>Tegevustoetus - broneeringuinfo üksuse ametnike personalikulud (2022-2029)</t>
  </si>
  <si>
    <t>Professionaalse lähimaa seirevõimekuse loomine</t>
  </si>
  <si>
    <t>1.1 Broneeringuinfo andmekogu arendamine ja rakendamine</t>
  </si>
  <si>
    <t xml:space="preserve">Digikriminalistika võimekuse suurendamine </t>
  </si>
  <si>
    <t>Rahvusvahelise politseikoostöö ja SIS/Sirene alaste teadmiste parendamist toetava e-kursuse loomine</t>
  </si>
  <si>
    <t>Maksu- ja Tolliameti uurimisjuhtide kontaktvõrgustiku ning rahvusvahelise kriminaalkoostööoskuse parendamine</t>
  </si>
  <si>
    <t>2.2 CBRN valdkonna koolituste, ühisharjutuste ja õppuste läbiviimisega CBRN sündmuse lahendamisega seotud võimekuse tõstmine</t>
  </si>
  <si>
    <t>CBRN valdkonna koolituste, ühisharjutuste ja õppuste läbiviimisega CBRN sündmuse lahendamisega seotud võimekuse tõstmine</t>
  </si>
  <si>
    <t>3.2 Seadmete ja varustuse soetamise kaudu Kaitsepolitseiameti CBRN sündmusele reageerimise võimekuse suurendamine</t>
  </si>
  <si>
    <t>Seadmete ja varustuse soetamise kaudu Kaitsepolitseiameti CBRN sündmusele reageerimise võimekuse suurendamine</t>
  </si>
  <si>
    <t xml:space="preserve">Kohtuteenistujate ja prokuröride koolitused </t>
  </si>
  <si>
    <t>Erimeetme projekt "Koostöövõime arendamine inimkaubanduse ohvrite tuvastamiseks ja abistamiseks Eestis"</t>
  </si>
  <si>
    <t>Erimeetme projekt "Aktsiisikuritegude vastu võitlemine Balti regioonis"</t>
  </si>
  <si>
    <t>Erimeetme projekt "CCH - EUROOPA ühine uurimisrühm Costa del Sol’is"</t>
  </si>
  <si>
    <t>Infosüsteemi POLIS MISX4
seiremooduli arendamine</t>
  </si>
  <si>
    <t>Infosüsteemi POLIS KAIRI arendused</t>
  </si>
  <si>
    <t>Kriminaalpolitsei OSINT
ja analüüsivõimekuse suurendamine</t>
  </si>
  <si>
    <t>Tegevustoetus - küberüksuse tarkvaralitsentside ülalpidamiskulud</t>
  </si>
  <si>
    <t>Tegevustoetus - digikriminalistika ülalpidamiskulud (riist- ja tarkvara uuendused, litsentsid)</t>
  </si>
  <si>
    <t>SIRENE töövoosüsteemi (ehk iSPOCi) arendamine</t>
  </si>
  <si>
    <t xml:space="preserve">Küberüksuse võimekuse suurendamine </t>
  </si>
  <si>
    <t xml:space="preserve">Tegevustoetus - küberüksuse personalikulud </t>
  </si>
  <si>
    <t>RAB - Rahapesu Andmebüroo</t>
  </si>
  <si>
    <t>Europoli Infosüsteemi (EIS) andmelaadur</t>
  </si>
  <si>
    <t xml:space="preserve">CBRN-valdkonnas õpetamise ja arendustegevuse võimekus Sisekaitseakadeemias </t>
  </si>
  <si>
    <t>008 - seadmed</t>
  </si>
  <si>
    <t>PRÜM II võimekuse tõstmine ja tagamine PPAs</t>
  </si>
  <si>
    <t>PRÜM II võimekuse väljaarendamine (EKEI)</t>
  </si>
  <si>
    <t xml:space="preserve">Sekkumisvaldkonna kood määruse EL2021/1149 lisa VI tähenduses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</si>
</sst>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FF0000"/>
      <name val="Calibri"/>
      <family val="2"/>
      <charset val="186"/>
      <scheme val="minor"/>
    </font>
    <font>
      <sz val="9"/>
      <color theme="1"/>
      <name val="Calibri"/>
      <family val="2"/>
      <charset val="186"/>
      <scheme val="minor"/>
    </font>
    <font>
      <b/>
      <sz val="10"/>
      <name val="Calibri"/>
      <family val="2"/>
      <charset val="186"/>
      <scheme val="minor"/>
    </font>
    <font>
      <b/>
      <sz val="16"/>
      <color theme="1"/>
      <name val="Calibri"/>
      <family val="2"/>
      <charset val="186"/>
      <scheme val="minor"/>
    </font>
    <font>
      <sz val="11"/>
      <name val="Calibri"/>
      <family val="2"/>
      <charset val="186"/>
      <scheme val="minor"/>
    </font>
    <font>
      <sz val="10"/>
      <color theme="1"/>
      <name val="Calibri"/>
      <family val="2"/>
      <charset val="186"/>
      <scheme val="minor"/>
    </font>
    <font>
      <sz val="10"/>
      <name val="Calibri"/>
      <family val="2"/>
      <charset val="186"/>
      <scheme val="minor"/>
    </font>
    <font>
      <b/>
      <sz val="11"/>
      <color rgb="FFFF0000"/>
      <name val="Calibri"/>
      <family val="2"/>
      <charset val="186"/>
      <scheme val="minor"/>
    </font>
    <font>
      <sz val="8"/>
      <name val="Calibri"/>
      <family val="2"/>
      <charset val="186"/>
      <scheme val="minor"/>
    </font>
    <font>
      <u/>
      <sz val="10"/>
      <name val="Calibri"/>
      <family val="2"/>
      <charset val="186"/>
      <scheme val="minor"/>
    </font>
    <font>
      <sz val="9"/>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8">
    <xf numFmtId="0" fontId="0" fillId="0" borderId="0" xfId="0"/>
    <xf numFmtId="0" fontId="2" fillId="0" borderId="0" xfId="0" applyFont="1"/>
    <xf numFmtId="0" fontId="1" fillId="0" borderId="0" xfId="0" applyFont="1"/>
    <xf numFmtId="3" fontId="0" fillId="0" borderId="0" xfId="0" applyNumberFormat="1"/>
    <xf numFmtId="0" fontId="4" fillId="0" borderId="0" xfId="0" applyFont="1"/>
    <xf numFmtId="0" fontId="3" fillId="5"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right" vertical="top"/>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3" fontId="7" fillId="4" borderId="4" xfId="0" applyNumberFormat="1" applyFont="1" applyFill="1" applyBorder="1" applyAlignment="1">
      <alignment horizontal="right" vertical="top" wrapText="1"/>
    </xf>
    <xf numFmtId="0" fontId="7" fillId="4" borderId="1" xfId="0" applyFont="1" applyFill="1" applyBorder="1" applyAlignment="1">
      <alignment vertical="top" wrapText="1"/>
    </xf>
    <xf numFmtId="0" fontId="7" fillId="4" borderId="2" xfId="0" applyFont="1" applyFill="1" applyBorder="1" applyAlignment="1">
      <alignment vertical="top" wrapText="1"/>
    </xf>
    <xf numFmtId="0" fontId="7" fillId="6"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right" vertical="top"/>
    </xf>
    <xf numFmtId="3" fontId="7" fillId="2" borderId="1" xfId="0" applyNumberFormat="1" applyFont="1" applyFill="1" applyBorder="1" applyAlignment="1">
      <alignment horizontal="right" vertical="top"/>
    </xf>
    <xf numFmtId="0" fontId="7" fillId="2" borderId="1" xfId="0" applyFont="1" applyFill="1" applyBorder="1" applyAlignment="1">
      <alignment vertical="top"/>
    </xf>
    <xf numFmtId="0" fontId="7" fillId="2" borderId="4" xfId="0" applyFont="1" applyFill="1" applyBorder="1" applyAlignment="1">
      <alignment horizontal="right" vertical="top"/>
    </xf>
    <xf numFmtId="0" fontId="6" fillId="0" borderId="0" xfId="0" applyFont="1"/>
    <xf numFmtId="0" fontId="7" fillId="2" borderId="2" xfId="0" applyFont="1" applyFill="1" applyBorder="1" applyAlignment="1">
      <alignment vertical="top" wrapText="1"/>
    </xf>
    <xf numFmtId="0" fontId="7" fillId="2" borderId="3" xfId="0" applyFont="1" applyFill="1" applyBorder="1" applyAlignment="1">
      <alignment horizontal="right" vertical="top"/>
    </xf>
    <xf numFmtId="0" fontId="7" fillId="2" borderId="3" xfId="0" applyFont="1" applyFill="1" applyBorder="1" applyAlignment="1">
      <alignment vertical="top" wrapText="1"/>
    </xf>
    <xf numFmtId="0" fontId="7" fillId="2" borderId="4" xfId="0" applyFont="1" applyFill="1" applyBorder="1" applyAlignment="1">
      <alignment vertical="top" wrapText="1"/>
    </xf>
    <xf numFmtId="3" fontId="7" fillId="0" borderId="1" xfId="0" applyNumberFormat="1" applyFont="1" applyBorder="1" applyAlignment="1">
      <alignment horizontal="right" vertical="top" wrapText="1"/>
    </xf>
    <xf numFmtId="14" fontId="8" fillId="0" borderId="0" xfId="0" applyNumberFormat="1" applyFont="1"/>
    <xf numFmtId="0" fontId="7" fillId="0" borderId="2" xfId="0" applyFont="1" applyBorder="1" applyAlignment="1">
      <alignment horizontal="left" vertical="top" wrapText="1"/>
    </xf>
    <xf numFmtId="3" fontId="7" fillId="0" borderId="1" xfId="0" applyNumberFormat="1" applyFont="1" applyBorder="1" applyAlignment="1">
      <alignment horizontal="right" vertical="top" wrapText="1"/>
    </xf>
    <xf numFmtId="3" fontId="7" fillId="2" borderId="2" xfId="0" applyNumberFormat="1" applyFont="1" applyFill="1" applyBorder="1" applyAlignment="1">
      <alignment horizontal="right" vertical="top"/>
    </xf>
    <xf numFmtId="0" fontId="7" fillId="2" borderId="2" xfId="0" applyFont="1" applyFill="1" applyBorder="1" applyAlignment="1">
      <alignment horizontal="right" vertical="top"/>
    </xf>
    <xf numFmtId="0" fontId="7" fillId="2" borderId="4" xfId="0" applyFont="1" applyFill="1" applyBorder="1" applyAlignment="1">
      <alignment horizontal="right" vertical="top"/>
    </xf>
    <xf numFmtId="0" fontId="3" fillId="5" borderId="2" xfId="0" applyFont="1" applyFill="1" applyBorder="1" applyAlignment="1">
      <alignment horizontal="left" vertical="top" wrapText="1"/>
    </xf>
    <xf numFmtId="0" fontId="5" fillId="5" borderId="4" xfId="0" applyFont="1" applyFill="1" applyBorder="1" applyAlignment="1">
      <alignment horizontal="left" vertical="top"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1" xfId="0" applyFont="1" applyBorder="1" applyAlignment="1">
      <alignment horizontal="lef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7" fillId="0" borderId="3" xfId="0" applyFont="1" applyBorder="1" applyAlignment="1">
      <alignment horizontal="left" vertical="top" wrapText="1"/>
    </xf>
    <xf numFmtId="0" fontId="7" fillId="2" borderId="2"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2" borderId="3" xfId="0" applyFont="1" applyFill="1" applyBorder="1" applyAlignment="1">
      <alignment horizontal="right" vertical="top"/>
    </xf>
    <xf numFmtId="0" fontId="7" fillId="0" borderId="2" xfId="0" applyFont="1" applyBorder="1" applyAlignment="1">
      <alignment horizontal="right" vertical="top"/>
    </xf>
    <xf numFmtId="0" fontId="3"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0" borderId="0" xfId="0" applyFont="1"/>
    <xf numFmtId="0" fontId="5" fillId="0" borderId="4" xfId="0" applyFont="1" applyBorder="1" applyAlignment="1">
      <alignment horizontal="left" vertical="top" wrapText="1"/>
    </xf>
    <xf numFmtId="0" fontId="3" fillId="5"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6" borderId="4" xfId="0" applyFont="1" applyFill="1" applyBorder="1" applyAlignment="1">
      <alignment horizontal="left" vertical="top" wrapText="1"/>
    </xf>
    <xf numFmtId="3" fontId="3" fillId="6" borderId="3" xfId="0" applyNumberFormat="1" applyFont="1" applyFill="1" applyBorder="1" applyAlignment="1">
      <alignment horizontal="right" vertical="top" wrapText="1"/>
    </xf>
    <xf numFmtId="3" fontId="7" fillId="0" borderId="2" xfId="0" applyNumberFormat="1" applyFont="1" applyBorder="1" applyAlignment="1">
      <alignment horizontal="right" vertical="top" wrapText="1"/>
    </xf>
    <xf numFmtId="3" fontId="7" fillId="0" borderId="2" xfId="0" applyNumberFormat="1" applyFont="1" applyBorder="1" applyAlignment="1">
      <alignment horizontal="right" vertical="top"/>
    </xf>
    <xf numFmtId="3" fontId="7" fillId="2" borderId="1" xfId="0" applyNumberFormat="1" applyFont="1" applyFill="1" applyBorder="1" applyAlignment="1">
      <alignment horizontal="right" vertical="top" wrapText="1"/>
    </xf>
    <xf numFmtId="0" fontId="5" fillId="0" borderId="3" xfId="0" applyFont="1" applyBorder="1" applyAlignment="1">
      <alignment horizontal="left" vertical="top" wrapText="1"/>
    </xf>
    <xf numFmtId="3" fontId="7" fillId="0" borderId="3" xfId="0" applyNumberFormat="1" applyFont="1" applyBorder="1" applyAlignment="1">
      <alignment horizontal="right" vertical="top" wrapText="1"/>
    </xf>
    <xf numFmtId="0" fontId="7" fillId="0" borderId="4" xfId="0" applyFont="1" applyBorder="1" applyAlignment="1">
      <alignment horizontal="right" vertical="top"/>
    </xf>
    <xf numFmtId="3" fontId="7" fillId="0" borderId="4" xfId="0" applyNumberFormat="1" applyFont="1" applyBorder="1" applyAlignment="1">
      <alignment horizontal="right" vertical="top"/>
    </xf>
    <xf numFmtId="0" fontId="7" fillId="2" borderId="1" xfId="0" applyFont="1" applyFill="1" applyBorder="1" applyAlignment="1">
      <alignment horizontal="right" vertical="top" wrapText="1"/>
    </xf>
    <xf numFmtId="0" fontId="7" fillId="0" borderId="1" xfId="0" applyFont="1" applyBorder="1" applyAlignment="1">
      <alignment horizontal="right" vertical="top"/>
    </xf>
    <xf numFmtId="3" fontId="7" fillId="0" borderId="1" xfId="0" applyNumberFormat="1" applyFont="1" applyBorder="1" applyAlignment="1">
      <alignment horizontal="right" vertical="top"/>
    </xf>
    <xf numFmtId="3" fontId="7" fillId="2" borderId="1" xfId="0" applyNumberFormat="1" applyFont="1" applyFill="1" applyBorder="1" applyAlignment="1">
      <alignment horizontal="right" vertical="top" wrapText="1"/>
    </xf>
    <xf numFmtId="3" fontId="5" fillId="0" borderId="0" xfId="0" applyNumberFormat="1" applyFont="1"/>
    <xf numFmtId="0" fontId="7" fillId="0" borderId="4" xfId="0" applyFont="1" applyBorder="1" applyAlignment="1">
      <alignment horizontal="left" vertical="top" wrapText="1"/>
    </xf>
    <xf numFmtId="3" fontId="7" fillId="0" borderId="4" xfId="0" applyNumberFormat="1" applyFont="1" applyBorder="1" applyAlignment="1">
      <alignment horizontal="right" vertical="top" wrapText="1"/>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7" fillId="0" borderId="4" xfId="0" applyFont="1" applyBorder="1" applyAlignment="1">
      <alignment horizontal="right" vertical="top"/>
    </xf>
    <xf numFmtId="3" fontId="7" fillId="0" borderId="4" xfId="0" applyNumberFormat="1" applyFont="1" applyBorder="1" applyAlignment="1">
      <alignment horizontal="right" vertical="top"/>
    </xf>
    <xf numFmtId="3" fontId="7" fillId="0" borderId="2" xfId="0" applyNumberFormat="1" applyFont="1" applyBorder="1" applyAlignment="1">
      <alignment horizontal="right" vertical="top"/>
    </xf>
    <xf numFmtId="0" fontId="7" fillId="0" borderId="1" xfId="0" applyFont="1" applyBorder="1" applyAlignment="1">
      <alignment wrapText="1"/>
    </xf>
    <xf numFmtId="0" fontId="7" fillId="0" borderId="3" xfId="0" applyFont="1" applyBorder="1" applyAlignment="1">
      <alignment horizontal="right" vertical="top"/>
    </xf>
    <xf numFmtId="3" fontId="7" fillId="0" borderId="3" xfId="0" applyNumberFormat="1" applyFont="1" applyBorder="1" applyAlignment="1">
      <alignment horizontal="right" vertical="top"/>
    </xf>
    <xf numFmtId="0" fontId="5" fillId="0" borderId="4" xfId="0" applyFont="1" applyBorder="1" applyAlignment="1">
      <alignment horizontal="right" vertical="top"/>
    </xf>
    <xf numFmtId="0" fontId="5" fillId="0" borderId="4" xfId="0" applyFont="1" applyBorder="1" applyAlignment="1">
      <alignment horizontal="left" vertical="top"/>
    </xf>
    <xf numFmtId="0" fontId="5" fillId="0" borderId="2" xfId="0" applyFont="1" applyBorder="1" applyAlignment="1">
      <alignment horizontal="left" vertical="top" wrapText="1"/>
    </xf>
    <xf numFmtId="0" fontId="7" fillId="0" borderId="2" xfId="0" applyFont="1" applyBorder="1" applyAlignment="1">
      <alignment horizontal="right" vertical="top" wrapText="1"/>
    </xf>
    <xf numFmtId="0" fontId="5" fillId="0" borderId="4" xfId="0" applyFont="1" applyBorder="1" applyAlignment="1">
      <alignment horizontal="right" vertical="top" wrapText="1"/>
    </xf>
    <xf numFmtId="0" fontId="5" fillId="0" borderId="2" xfId="0" applyFont="1" applyBorder="1" applyAlignment="1">
      <alignment horizontal="right" vertical="top" wrapText="1"/>
    </xf>
    <xf numFmtId="4" fontId="5" fillId="0" borderId="2" xfId="0" applyNumberFormat="1" applyFont="1" applyBorder="1" applyAlignment="1">
      <alignment horizontal="right" vertical="top"/>
    </xf>
    <xf numFmtId="0" fontId="5" fillId="0" borderId="4" xfId="0" applyFont="1" applyBorder="1" applyAlignment="1">
      <alignment horizontal="left" vertical="top"/>
    </xf>
    <xf numFmtId="4" fontId="5" fillId="0" borderId="4" xfId="0" applyNumberFormat="1" applyFont="1" applyBorder="1" applyAlignment="1">
      <alignment horizontal="right" vertical="top"/>
    </xf>
    <xf numFmtId="1" fontId="7" fillId="0" borderId="1" xfId="0" applyNumberFormat="1" applyFont="1" applyBorder="1" applyAlignment="1">
      <alignment horizontal="left" vertical="top"/>
    </xf>
    <xf numFmtId="3" fontId="3" fillId="6" borderId="4" xfId="0" applyNumberFormat="1" applyFont="1" applyFill="1" applyBorder="1" applyAlignment="1">
      <alignment horizontal="right" vertical="top" wrapText="1"/>
    </xf>
    <xf numFmtId="0" fontId="7" fillId="6" borderId="4" xfId="0" applyFont="1" applyFill="1" applyBorder="1" applyAlignment="1">
      <alignment horizontal="right" vertical="top"/>
    </xf>
    <xf numFmtId="3" fontId="7" fillId="6" borderId="4" xfId="0" applyNumberFormat="1" applyFont="1" applyFill="1" applyBorder="1" applyAlignment="1">
      <alignment horizontal="right" vertical="top"/>
    </xf>
    <xf numFmtId="0" fontId="7" fillId="6" borderId="2" xfId="0" applyFont="1" applyFill="1" applyBorder="1" applyAlignment="1">
      <alignment horizontal="left" vertical="top"/>
    </xf>
    <xf numFmtId="0" fontId="7" fillId="6" borderId="1" xfId="0" applyFont="1" applyFill="1" applyBorder="1" applyAlignment="1">
      <alignment horizontal="left" vertical="top"/>
    </xf>
    <xf numFmtId="1" fontId="7" fillId="6" borderId="1" xfId="0" applyNumberFormat="1" applyFont="1" applyFill="1" applyBorder="1" applyAlignment="1">
      <alignment horizontal="left" vertical="top"/>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3" fontId="7" fillId="4" borderId="4" xfId="0" applyNumberFormat="1" applyFont="1" applyFill="1" applyBorder="1" applyAlignment="1">
      <alignment horizontal="right" vertical="top"/>
    </xf>
    <xf numFmtId="0" fontId="7" fillId="4" borderId="2" xfId="0" applyFont="1" applyFill="1" applyBorder="1" applyAlignment="1">
      <alignment horizontal="left" vertical="top"/>
    </xf>
    <xf numFmtId="0" fontId="7" fillId="4" borderId="1" xfId="0" applyFont="1" applyFill="1" applyBorder="1" applyAlignment="1">
      <alignment horizontal="left" vertical="top"/>
    </xf>
    <xf numFmtId="1" fontId="7" fillId="4" borderId="1" xfId="0" applyNumberFormat="1" applyFont="1" applyFill="1" applyBorder="1" applyAlignment="1">
      <alignment horizontal="left" vertical="top"/>
    </xf>
    <xf numFmtId="0" fontId="7" fillId="4" borderId="3" xfId="0" applyFont="1" applyFill="1" applyBorder="1" applyAlignment="1">
      <alignment vertical="top" wrapText="1"/>
    </xf>
    <xf numFmtId="0" fontId="7" fillId="4" borderId="1" xfId="0" applyFont="1" applyFill="1" applyBorder="1" applyAlignment="1">
      <alignment vertical="top"/>
    </xf>
    <xf numFmtId="3" fontId="7" fillId="4" borderId="2" xfId="0" applyNumberFormat="1" applyFont="1" applyFill="1" applyBorder="1" applyAlignment="1">
      <alignment vertical="top" wrapText="1"/>
    </xf>
    <xf numFmtId="0" fontId="7" fillId="4" borderId="1" xfId="0" applyFont="1" applyFill="1" applyBorder="1" applyAlignment="1">
      <alignment horizontal="right" vertical="top"/>
    </xf>
    <xf numFmtId="3" fontId="7" fillId="4" borderId="1" xfId="0" applyNumberFormat="1" applyFont="1" applyFill="1" applyBorder="1" applyAlignment="1">
      <alignment horizontal="right" vertical="top"/>
    </xf>
    <xf numFmtId="0" fontId="7" fillId="0" borderId="3" xfId="0" applyFont="1" applyBorder="1" applyAlignment="1">
      <alignment vertical="top" wrapText="1"/>
    </xf>
    <xf numFmtId="3" fontId="7" fillId="0" borderId="3" xfId="0" applyNumberFormat="1" applyFont="1" applyBorder="1" applyAlignment="1">
      <alignment vertical="top" wrapText="1"/>
    </xf>
    <xf numFmtId="0" fontId="7" fillId="4" borderId="2" xfId="0" applyFont="1" applyFill="1" applyBorder="1" applyAlignment="1">
      <alignment vertical="top"/>
    </xf>
    <xf numFmtId="0" fontId="7" fillId="4" borderId="2" xfId="0" applyFont="1" applyFill="1" applyBorder="1" applyAlignment="1">
      <alignment horizontal="right" vertical="top"/>
    </xf>
    <xf numFmtId="3" fontId="7" fillId="4" borderId="2" xfId="0" applyNumberFormat="1" applyFont="1" applyFill="1" applyBorder="1" applyAlignment="1">
      <alignment horizontal="right" vertical="top"/>
    </xf>
    <xf numFmtId="0" fontId="5" fillId="4" borderId="4" xfId="0" applyFont="1" applyFill="1" applyBorder="1" applyAlignment="1">
      <alignment vertical="top"/>
    </xf>
    <xf numFmtId="0" fontId="7" fillId="4" borderId="4" xfId="0" applyFont="1" applyFill="1" applyBorder="1" applyAlignment="1">
      <alignment horizontal="right" vertical="top"/>
    </xf>
    <xf numFmtId="3" fontId="7" fillId="4" borderId="4" xfId="0" applyNumberFormat="1" applyFont="1" applyFill="1" applyBorder="1" applyAlignment="1">
      <alignment horizontal="right" vertical="top"/>
    </xf>
    <xf numFmtId="0" fontId="7" fillId="4" borderId="4" xfId="0" applyFont="1" applyFill="1" applyBorder="1" applyAlignment="1">
      <alignment vertical="top"/>
    </xf>
    <xf numFmtId="3" fontId="7" fillId="4" borderId="1" xfId="0" applyNumberFormat="1" applyFont="1" applyFill="1" applyBorder="1" applyAlignment="1">
      <alignment vertical="top" wrapText="1"/>
    </xf>
    <xf numFmtId="0" fontId="7" fillId="0" borderId="4" xfId="0" applyFont="1" applyBorder="1" applyAlignment="1">
      <alignment vertical="top" wrapText="1"/>
    </xf>
    <xf numFmtId="3" fontId="7" fillId="0" borderId="4" xfId="0" applyNumberFormat="1" applyFont="1" applyBorder="1" applyAlignment="1">
      <alignment vertical="top" wrapText="1"/>
    </xf>
    <xf numFmtId="3" fontId="7" fillId="4" borderId="2" xfId="0" applyNumberFormat="1" applyFont="1" applyFill="1" applyBorder="1" applyAlignment="1">
      <alignment vertical="top" wrapText="1"/>
    </xf>
    <xf numFmtId="0" fontId="7" fillId="4" borderId="2" xfId="0" applyFont="1" applyFill="1" applyBorder="1" applyAlignment="1">
      <alignment vertical="top"/>
    </xf>
    <xf numFmtId="0" fontId="7" fillId="4" borderId="3" xfId="0" applyFont="1" applyFill="1" applyBorder="1" applyAlignment="1">
      <alignment vertical="top" wrapText="1"/>
    </xf>
    <xf numFmtId="0" fontId="5" fillId="4" borderId="4" xfId="0" applyFont="1" applyFill="1" applyBorder="1" applyAlignment="1">
      <alignment vertical="top" wrapText="1"/>
    </xf>
    <xf numFmtId="0" fontId="7" fillId="4" borderId="3" xfId="0" applyFont="1" applyFill="1" applyBorder="1" applyAlignment="1">
      <alignment horizontal="right" vertical="top"/>
    </xf>
    <xf numFmtId="0" fontId="7" fillId="0" borderId="3" xfId="0" applyFont="1" applyBorder="1" applyAlignment="1">
      <alignment vertical="top"/>
    </xf>
    <xf numFmtId="3" fontId="3" fillId="6" borderId="1" xfId="0" applyNumberFormat="1" applyFont="1" applyFill="1" applyBorder="1" applyAlignment="1">
      <alignment vertical="top" wrapText="1"/>
    </xf>
    <xf numFmtId="0" fontId="7" fillId="6" borderId="1" xfId="0" applyFont="1" applyFill="1" applyBorder="1" applyAlignment="1">
      <alignment horizontal="right" vertical="top"/>
    </xf>
    <xf numFmtId="3" fontId="7" fillId="6" borderId="1" xfId="0" applyNumberFormat="1" applyFont="1" applyFill="1" applyBorder="1" applyAlignment="1">
      <alignment horizontal="right" vertical="top"/>
    </xf>
    <xf numFmtId="0" fontId="7" fillId="6" borderId="1" xfId="0" applyFont="1" applyFill="1" applyBorder="1" applyAlignment="1">
      <alignment vertical="top"/>
    </xf>
    <xf numFmtId="3" fontId="7" fillId="2" borderId="2" xfId="0" applyNumberFormat="1" applyFont="1" applyFill="1" applyBorder="1" applyAlignment="1">
      <alignment vertical="top" wrapText="1"/>
    </xf>
    <xf numFmtId="0" fontId="7" fillId="0" borderId="2" xfId="0" applyFont="1" applyBorder="1" applyAlignment="1">
      <alignment vertical="top" wrapText="1"/>
    </xf>
    <xf numFmtId="3" fontId="7" fillId="0" borderId="3" xfId="0" applyNumberFormat="1" applyFont="1" applyBorder="1" applyAlignment="1">
      <alignment vertical="top"/>
    </xf>
    <xf numFmtId="0" fontId="7" fillId="2" borderId="2" xfId="0" applyFont="1" applyFill="1" applyBorder="1" applyAlignment="1">
      <alignment vertical="top"/>
    </xf>
    <xf numFmtId="0" fontId="5" fillId="0" borderId="3" xfId="0" applyFont="1" applyBorder="1" applyAlignment="1">
      <alignment vertical="top" wrapText="1"/>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1" fontId="7" fillId="2" borderId="1" xfId="0" applyNumberFormat="1" applyFont="1" applyFill="1" applyBorder="1" applyAlignment="1">
      <alignment vertical="top"/>
    </xf>
    <xf numFmtId="0" fontId="5" fillId="0" borderId="4" xfId="0" applyFont="1" applyBorder="1" applyAlignment="1">
      <alignment vertical="top" wrapText="1"/>
    </xf>
    <xf numFmtId="0" fontId="7" fillId="0" borderId="4" xfId="0" applyFont="1" applyBorder="1" applyAlignment="1">
      <alignment vertical="top"/>
    </xf>
    <xf numFmtId="3" fontId="7" fillId="0" borderId="4" xfId="0" applyNumberFormat="1" applyFont="1" applyBorder="1" applyAlignment="1">
      <alignment vertical="top"/>
    </xf>
    <xf numFmtId="3" fontId="7" fillId="2" borderId="4" xfId="0" applyNumberFormat="1" applyFont="1" applyFill="1" applyBorder="1" applyAlignment="1">
      <alignment horizontal="right" vertical="top"/>
    </xf>
    <xf numFmtId="0" fontId="7" fillId="2" borderId="4" xfId="0" applyFont="1" applyFill="1" applyBorder="1" applyAlignment="1">
      <alignment vertical="top"/>
    </xf>
    <xf numFmtId="0" fontId="7" fillId="0" borderId="1" xfId="0" applyFont="1" applyBorder="1" applyAlignment="1">
      <alignment vertical="top" wrapText="1"/>
    </xf>
    <xf numFmtId="3" fontId="7" fillId="0" borderId="2" xfId="0" applyNumberFormat="1" applyFont="1" applyBorder="1" applyAlignment="1">
      <alignment vertical="top" wrapText="1"/>
    </xf>
    <xf numFmtId="1" fontId="7" fillId="2" borderId="1" xfId="0" applyNumberFormat="1" applyFont="1" applyFill="1" applyBorder="1" applyAlignment="1">
      <alignment vertical="top" wrapText="1"/>
    </xf>
    <xf numFmtId="0" fontId="7" fillId="0" borderId="2" xfId="0" applyFont="1" applyBorder="1" applyAlignment="1">
      <alignment vertical="top" wrapText="1"/>
    </xf>
    <xf numFmtId="0" fontId="5" fillId="0" borderId="2" xfId="0" applyFont="1" applyBorder="1" applyAlignment="1">
      <alignment vertical="top" wrapText="1"/>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1" fontId="7" fillId="2" borderId="2" xfId="0" applyNumberFormat="1" applyFont="1" applyFill="1" applyBorder="1" applyAlignment="1">
      <alignment vertical="top"/>
    </xf>
    <xf numFmtId="0" fontId="7" fillId="0" borderId="2" xfId="0" applyFont="1" applyBorder="1" applyAlignment="1">
      <alignment vertical="top"/>
    </xf>
    <xf numFmtId="3" fontId="7" fillId="2" borderId="2" xfId="0" applyNumberFormat="1" applyFont="1" applyFill="1" applyBorder="1" applyAlignment="1">
      <alignment vertical="top"/>
    </xf>
    <xf numFmtId="3" fontId="7" fillId="0" borderId="2" xfId="0" applyNumberFormat="1" applyFont="1" applyBorder="1" applyAlignment="1">
      <alignment vertical="top"/>
    </xf>
    <xf numFmtId="1" fontId="7" fillId="0" borderId="1" xfId="0" applyNumberFormat="1" applyFont="1" applyBorder="1" applyAlignment="1">
      <alignment vertical="top"/>
    </xf>
    <xf numFmtId="0" fontId="9" fillId="2" borderId="0" xfId="0" applyFont="1" applyFill="1" applyAlignment="1">
      <alignment vertical="top" wrapText="1"/>
    </xf>
    <xf numFmtId="0" fontId="9" fillId="2" borderId="0" xfId="0" applyFont="1" applyFill="1" applyAlignment="1">
      <alignment wrapText="1"/>
    </xf>
    <xf numFmtId="0" fontId="7" fillId="2" borderId="4" xfId="0" applyFont="1" applyFill="1" applyBorder="1" applyAlignment="1">
      <alignment vertical="top"/>
    </xf>
    <xf numFmtId="16" fontId="7" fillId="2" borderId="2" xfId="0" applyNumberFormat="1" applyFont="1" applyFill="1" applyBorder="1" applyAlignment="1">
      <alignment vertical="top" wrapText="1"/>
    </xf>
    <xf numFmtId="3" fontId="7" fillId="2" borderId="4" xfId="0" applyNumberFormat="1" applyFont="1" applyFill="1" applyBorder="1" applyAlignment="1">
      <alignment horizontal="right" vertical="top"/>
    </xf>
    <xf numFmtId="0" fontId="7" fillId="6" borderId="5" xfId="0" applyFont="1" applyFill="1" applyBorder="1"/>
    <xf numFmtId="0" fontId="7" fillId="6" borderId="6" xfId="0" applyFont="1" applyFill="1" applyBorder="1"/>
    <xf numFmtId="0" fontId="7" fillId="6" borderId="7" xfId="0" applyFont="1" applyFill="1" applyBorder="1"/>
    <xf numFmtId="0" fontId="7" fillId="6" borderId="1" xfId="0" applyFont="1" applyFill="1" applyBorder="1"/>
    <xf numFmtId="4" fontId="3" fillId="6" borderId="1" xfId="0" applyNumberFormat="1" applyFont="1" applyFill="1" applyBorder="1"/>
    <xf numFmtId="4" fontId="7" fillId="6" borderId="1" xfId="0" applyNumberFormat="1" applyFont="1" applyFill="1" applyBorder="1"/>
    <xf numFmtId="0" fontId="3" fillId="3" borderId="5" xfId="0" applyFont="1" applyFill="1" applyBorder="1"/>
    <xf numFmtId="0" fontId="3" fillId="0" borderId="6" xfId="0" applyFont="1" applyBorder="1"/>
    <xf numFmtId="0" fontId="3" fillId="0" borderId="7" xfId="0" applyFont="1" applyBorder="1"/>
    <xf numFmtId="0" fontId="3" fillId="3" borderId="1" xfId="0" applyFont="1" applyFill="1" applyBorder="1"/>
    <xf numFmtId="4" fontId="3" fillId="3" borderId="1" xfId="0" applyNumberFormat="1" applyFont="1" applyFill="1" applyBorder="1"/>
    <xf numFmtId="3" fontId="3" fillId="3" borderId="1" xfId="0" applyNumberFormat="1" applyFont="1" applyFill="1" applyBorder="1"/>
    <xf numFmtId="0" fontId="10" fillId="0" borderId="0" xfId="0" applyFont="1"/>
    <xf numFmtId="0" fontId="11" fillId="0" borderId="0" xfId="0" applyFont="1"/>
    <xf numFmtId="0" fontId="7" fillId="0" borderId="0" xfId="0" applyFont="1" applyAlignment="1">
      <alignment vertical="center"/>
    </xf>
    <xf numFmtId="0" fontId="7" fillId="0" borderId="0" xfId="0" applyFont="1"/>
    <xf numFmtId="0" fontId="5" fillId="0" borderId="0" xfId="0" applyFont="1" applyAlignment="1">
      <alignment vertical="center"/>
    </xf>
    <xf numFmtId="4" fontId="5" fillId="0" borderId="0" xfId="0" applyNumberFormat="1" applyFont="1"/>
  </cellXfs>
  <cellStyles count="1">
    <cellStyle name="Normal"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2"/>
  <sheetViews>
    <sheetView tabSelected="1" zoomScale="80" zoomScaleNormal="80" workbookViewId="0">
      <pane ySplit="2" topLeftCell="A3" activePane="bottomLeft" state="frozen"/>
      <selection activeCell="B1" sqref="B1"/>
      <selection pane="bottomLeft" activeCell="D1" sqref="D1"/>
    </sheetView>
  </sheetViews>
  <sheetFormatPr defaultRowHeight="14.4" x14ac:dyDescent="0.3"/>
  <cols>
    <col min="1" max="1" width="30.88671875" customWidth="1"/>
    <col min="2" max="2" width="17.33203125" customWidth="1"/>
    <col min="3" max="3" width="31.77734375" customWidth="1"/>
    <col min="4" max="4" width="23.33203125" customWidth="1"/>
    <col min="5" max="5" width="18.77734375" customWidth="1"/>
    <col min="6" max="6" width="15.21875" customWidth="1"/>
    <col min="7" max="7" width="28" customWidth="1"/>
    <col min="8" max="8" width="8.77734375" customWidth="1"/>
    <col min="9" max="9" width="14.33203125" customWidth="1"/>
    <col min="10" max="10" width="8.77734375" customWidth="1"/>
    <col min="11" max="11" width="10" customWidth="1"/>
    <col min="12" max="12" width="9.33203125" customWidth="1"/>
    <col min="13" max="13" width="13.33203125" customWidth="1"/>
    <col min="14" max="14" width="12.33203125" customWidth="1"/>
    <col min="15" max="15" width="28.5546875" customWidth="1"/>
    <col min="16" max="16" width="8.109375" customWidth="1"/>
    <col min="17" max="17" width="7.44140625" style="1" customWidth="1"/>
    <col min="18" max="18" width="8.21875" customWidth="1"/>
    <col min="19" max="19" width="8" customWidth="1"/>
    <col min="20" max="20" width="36.88671875" style="2" customWidth="1"/>
    <col min="21" max="21" width="9.21875" style="2" customWidth="1"/>
    <col min="22" max="22" width="10.21875" customWidth="1"/>
    <col min="23" max="23" width="11.44140625" customWidth="1"/>
  </cols>
  <sheetData>
    <row r="1" spans="1:25" ht="34.5" customHeight="1" x14ac:dyDescent="0.4">
      <c r="A1" s="4" t="s">
        <v>103</v>
      </c>
      <c r="B1" s="4"/>
      <c r="D1" s="32">
        <v>45904</v>
      </c>
      <c r="M1" s="3"/>
    </row>
    <row r="2" spans="1:25" s="53" customFormat="1" ht="28.95" customHeight="1" x14ac:dyDescent="0.3">
      <c r="A2" s="38" t="s">
        <v>0</v>
      </c>
      <c r="B2" s="38" t="s">
        <v>105</v>
      </c>
      <c r="C2" s="38" t="s">
        <v>100</v>
      </c>
      <c r="D2" s="38" t="s">
        <v>141</v>
      </c>
      <c r="E2" s="38" t="s">
        <v>97</v>
      </c>
      <c r="F2" s="38" t="s">
        <v>104</v>
      </c>
      <c r="G2" s="38" t="s">
        <v>92</v>
      </c>
      <c r="H2" s="38" t="s">
        <v>1</v>
      </c>
      <c r="I2" s="5" t="s">
        <v>71</v>
      </c>
      <c r="J2" s="51" t="s">
        <v>98</v>
      </c>
      <c r="K2" s="52"/>
      <c r="L2" s="52"/>
      <c r="M2" s="38" t="s">
        <v>99</v>
      </c>
      <c r="N2" s="5" t="s">
        <v>12</v>
      </c>
      <c r="O2" s="38" t="s">
        <v>101</v>
      </c>
      <c r="P2" s="38" t="s">
        <v>20</v>
      </c>
      <c r="Q2" s="5" t="s">
        <v>21</v>
      </c>
      <c r="R2" s="5" t="s">
        <v>93</v>
      </c>
      <c r="S2" s="5" t="s">
        <v>22</v>
      </c>
      <c r="T2" s="5" t="s">
        <v>102</v>
      </c>
      <c r="U2" s="5" t="s">
        <v>20</v>
      </c>
      <c r="V2" s="5" t="s">
        <v>23</v>
      </c>
      <c r="W2" s="5" t="s">
        <v>22</v>
      </c>
    </row>
    <row r="3" spans="1:25" s="53" customFormat="1" ht="55.95" customHeight="1" x14ac:dyDescent="0.3">
      <c r="A3" s="39"/>
      <c r="B3" s="39"/>
      <c r="C3" s="39"/>
      <c r="D3" s="39"/>
      <c r="E3" s="39"/>
      <c r="F3" s="39"/>
      <c r="G3" s="39"/>
      <c r="H3" s="54"/>
      <c r="I3" s="5"/>
      <c r="J3" s="55" t="s">
        <v>2</v>
      </c>
      <c r="K3" s="55" t="s">
        <v>72</v>
      </c>
      <c r="L3" s="55" t="s">
        <v>3</v>
      </c>
      <c r="M3" s="39"/>
      <c r="N3" s="5"/>
      <c r="O3" s="39"/>
      <c r="P3" s="39"/>
      <c r="Q3" s="5"/>
      <c r="R3" s="5"/>
      <c r="S3" s="5"/>
      <c r="T3" s="5"/>
      <c r="U3" s="5"/>
      <c r="V3" s="5"/>
      <c r="W3" s="5"/>
    </row>
    <row r="4" spans="1:25" s="53" customFormat="1" ht="19.5" customHeight="1" x14ac:dyDescent="0.3">
      <c r="A4" s="56" t="s">
        <v>18</v>
      </c>
      <c r="B4" s="7" t="s">
        <v>106</v>
      </c>
      <c r="C4" s="7"/>
      <c r="D4" s="57"/>
      <c r="E4" s="7"/>
      <c r="F4" s="58">
        <f>F5+F10</f>
        <v>17256872</v>
      </c>
      <c r="G4" s="57"/>
      <c r="H4" s="7"/>
      <c r="I4" s="6"/>
      <c r="J4" s="6"/>
      <c r="K4" s="6"/>
      <c r="L4" s="6"/>
      <c r="M4" s="57"/>
      <c r="N4" s="6"/>
      <c r="O4" s="57"/>
      <c r="P4" s="57"/>
      <c r="Q4" s="6"/>
      <c r="R4" s="6"/>
      <c r="S4" s="6"/>
      <c r="T4" s="6"/>
      <c r="U4" s="6"/>
      <c r="V4" s="6"/>
      <c r="W4" s="6"/>
    </row>
    <row r="5" spans="1:25" s="53" customFormat="1" ht="67.8" customHeight="1" x14ac:dyDescent="0.3">
      <c r="A5" s="43"/>
      <c r="B5" s="33" t="s">
        <v>40</v>
      </c>
      <c r="C5" s="33" t="s">
        <v>47</v>
      </c>
      <c r="D5" s="33" t="s">
        <v>25</v>
      </c>
      <c r="E5" s="33" t="s">
        <v>115</v>
      </c>
      <c r="F5" s="59">
        <f>M5+M7+M8+M9</f>
        <v>5504205</v>
      </c>
      <c r="G5" s="42" t="s">
        <v>110</v>
      </c>
      <c r="H5" s="50">
        <v>75</v>
      </c>
      <c r="I5" s="60">
        <f>M5*75/100</f>
        <v>632313.75</v>
      </c>
      <c r="J5" s="50">
        <v>25</v>
      </c>
      <c r="K5" s="60">
        <f>M5*25/100</f>
        <v>210771.25</v>
      </c>
      <c r="L5" s="50">
        <v>0</v>
      </c>
      <c r="M5" s="61">
        <v>843085</v>
      </c>
      <c r="N5" s="42" t="s">
        <v>7</v>
      </c>
      <c r="O5" s="8" t="s">
        <v>31</v>
      </c>
      <c r="P5" s="8" t="s">
        <v>24</v>
      </c>
      <c r="Q5" s="9">
        <v>0</v>
      </c>
      <c r="R5" s="8">
        <v>2</v>
      </c>
      <c r="S5" s="9">
        <v>11</v>
      </c>
      <c r="T5" s="33" t="s">
        <v>30</v>
      </c>
      <c r="U5" s="33" t="s">
        <v>24</v>
      </c>
      <c r="V5" s="40">
        <v>0</v>
      </c>
      <c r="W5" s="40">
        <v>1</v>
      </c>
    </row>
    <row r="6" spans="1:25" s="53" customFormat="1" ht="27.45" customHeight="1" x14ac:dyDescent="0.3">
      <c r="A6" s="43"/>
      <c r="B6" s="45"/>
      <c r="C6" s="45"/>
      <c r="D6" s="62"/>
      <c r="E6" s="45"/>
      <c r="F6" s="63"/>
      <c r="G6" s="42"/>
      <c r="H6" s="64"/>
      <c r="I6" s="65"/>
      <c r="J6" s="64"/>
      <c r="K6" s="65"/>
      <c r="L6" s="64"/>
      <c r="M6" s="66"/>
      <c r="N6" s="42"/>
      <c r="O6" s="33" t="s">
        <v>35</v>
      </c>
      <c r="P6" s="33" t="s">
        <v>24</v>
      </c>
      <c r="Q6" s="40">
        <v>0</v>
      </c>
      <c r="R6" s="33">
        <v>0</v>
      </c>
      <c r="S6" s="40">
        <v>1</v>
      </c>
      <c r="T6" s="45"/>
      <c r="U6" s="45"/>
      <c r="V6" s="41"/>
      <c r="W6" s="41"/>
    </row>
    <row r="7" spans="1:25" s="53" customFormat="1" ht="73.05" customHeight="1" x14ac:dyDescent="0.3">
      <c r="A7" s="43"/>
      <c r="B7" s="45"/>
      <c r="C7" s="45"/>
      <c r="D7" s="62"/>
      <c r="E7" s="45"/>
      <c r="F7" s="63"/>
      <c r="G7" s="8" t="s">
        <v>111</v>
      </c>
      <c r="H7" s="67">
        <v>75</v>
      </c>
      <c r="I7" s="68">
        <f>M7*75/100</f>
        <v>2002363.5</v>
      </c>
      <c r="J7" s="67">
        <v>25</v>
      </c>
      <c r="K7" s="68">
        <f t="shared" ref="K7:K25" si="0">M7*25/100</f>
        <v>667454.5</v>
      </c>
      <c r="L7" s="67">
        <v>0</v>
      </c>
      <c r="M7" s="69">
        <v>2669818</v>
      </c>
      <c r="N7" s="8" t="s">
        <v>19</v>
      </c>
      <c r="O7" s="45"/>
      <c r="P7" s="45"/>
      <c r="Q7" s="41"/>
      <c r="R7" s="45"/>
      <c r="S7" s="41"/>
      <c r="T7" s="45"/>
      <c r="U7" s="45"/>
      <c r="V7" s="41"/>
      <c r="W7" s="41"/>
    </row>
    <row r="8" spans="1:25" s="53" customFormat="1" ht="28.95" customHeight="1" x14ac:dyDescent="0.3">
      <c r="A8" s="43"/>
      <c r="B8" s="45"/>
      <c r="C8" s="45"/>
      <c r="D8" s="62"/>
      <c r="E8" s="45"/>
      <c r="F8" s="63"/>
      <c r="G8" s="8" t="s">
        <v>113</v>
      </c>
      <c r="H8" s="67">
        <v>75</v>
      </c>
      <c r="I8" s="68">
        <f>M8*75/100</f>
        <v>1236826.5</v>
      </c>
      <c r="J8" s="67">
        <v>25</v>
      </c>
      <c r="K8" s="68">
        <f t="shared" si="0"/>
        <v>412275.5</v>
      </c>
      <c r="L8" s="67">
        <v>0</v>
      </c>
      <c r="M8" s="31">
        <f>1242852+406250</f>
        <v>1649102</v>
      </c>
      <c r="N8" s="8" t="s">
        <v>7</v>
      </c>
      <c r="O8" s="45"/>
      <c r="P8" s="45"/>
      <c r="Q8" s="41"/>
      <c r="R8" s="45"/>
      <c r="S8" s="41"/>
      <c r="T8" s="45"/>
      <c r="U8" s="45"/>
      <c r="V8" s="41"/>
      <c r="W8" s="41"/>
      <c r="Y8" s="70"/>
    </row>
    <row r="9" spans="1:25" s="53" customFormat="1" ht="27.45" customHeight="1" x14ac:dyDescent="0.3">
      <c r="A9" s="43"/>
      <c r="B9" s="45"/>
      <c r="C9" s="45"/>
      <c r="D9" s="54"/>
      <c r="E9" s="71"/>
      <c r="F9" s="72"/>
      <c r="G9" s="8" t="s">
        <v>112</v>
      </c>
      <c r="H9" s="67">
        <v>75</v>
      </c>
      <c r="I9" s="68">
        <f t="shared" ref="I9:I17" si="1">M9*75/100</f>
        <v>256650</v>
      </c>
      <c r="J9" s="67">
        <v>25</v>
      </c>
      <c r="K9" s="68">
        <f t="shared" si="0"/>
        <v>85550</v>
      </c>
      <c r="L9" s="67">
        <v>0</v>
      </c>
      <c r="M9" s="31">
        <v>342200</v>
      </c>
      <c r="N9" s="8" t="s">
        <v>19</v>
      </c>
      <c r="O9" s="71"/>
      <c r="P9" s="71"/>
      <c r="Q9" s="73"/>
      <c r="R9" s="71"/>
      <c r="S9" s="73"/>
      <c r="T9" s="71"/>
      <c r="U9" s="71"/>
      <c r="V9" s="73"/>
      <c r="W9" s="73"/>
    </row>
    <row r="10" spans="1:25" s="53" customFormat="1" ht="70.95" customHeight="1" x14ac:dyDescent="0.3">
      <c r="A10" s="43"/>
      <c r="B10" s="45"/>
      <c r="C10" s="33" t="s">
        <v>48</v>
      </c>
      <c r="D10" s="33" t="s">
        <v>28</v>
      </c>
      <c r="E10" s="33" t="s">
        <v>84</v>
      </c>
      <c r="F10" s="34">
        <f>M10+M11+M12+M13+M14+M15+M16+M17+M25</f>
        <v>11752667</v>
      </c>
      <c r="G10" s="74" t="s">
        <v>127</v>
      </c>
      <c r="H10" s="75">
        <v>75</v>
      </c>
      <c r="I10" s="68">
        <f t="shared" si="1"/>
        <v>1741959</v>
      </c>
      <c r="J10" s="75">
        <v>25</v>
      </c>
      <c r="K10" s="68">
        <f t="shared" si="0"/>
        <v>580653</v>
      </c>
      <c r="L10" s="75">
        <v>0</v>
      </c>
      <c r="M10" s="76">
        <v>2322612</v>
      </c>
      <c r="N10" s="74" t="s">
        <v>7</v>
      </c>
      <c r="O10" s="74" t="s">
        <v>35</v>
      </c>
      <c r="P10" s="8" t="s">
        <v>24</v>
      </c>
      <c r="Q10" s="8">
        <v>0</v>
      </c>
      <c r="R10" s="8">
        <v>0</v>
      </c>
      <c r="S10" s="8">
        <v>1</v>
      </c>
      <c r="T10" s="8" t="s">
        <v>32</v>
      </c>
      <c r="U10" s="8" t="s">
        <v>24</v>
      </c>
      <c r="V10" s="8">
        <v>0</v>
      </c>
      <c r="W10" s="9">
        <v>1</v>
      </c>
    </row>
    <row r="11" spans="1:25" s="53" customFormat="1" ht="27" customHeight="1" x14ac:dyDescent="0.3">
      <c r="A11" s="43"/>
      <c r="B11" s="45"/>
      <c r="C11" s="45"/>
      <c r="D11" s="62"/>
      <c r="E11" s="45"/>
      <c r="F11" s="34"/>
      <c r="G11" s="8" t="s">
        <v>128</v>
      </c>
      <c r="H11" s="67">
        <v>75</v>
      </c>
      <c r="I11" s="68">
        <f t="shared" si="1"/>
        <v>1080000</v>
      </c>
      <c r="J11" s="67">
        <v>25</v>
      </c>
      <c r="K11" s="68">
        <f t="shared" si="0"/>
        <v>360000</v>
      </c>
      <c r="L11" s="67">
        <v>0</v>
      </c>
      <c r="M11" s="68">
        <v>1440000</v>
      </c>
      <c r="N11" s="8" t="s">
        <v>7</v>
      </c>
      <c r="O11" s="8" t="s">
        <v>35</v>
      </c>
      <c r="P11" s="8" t="s">
        <v>24</v>
      </c>
      <c r="Q11" s="9">
        <v>0</v>
      </c>
      <c r="R11" s="9">
        <v>0</v>
      </c>
      <c r="S11" s="9">
        <v>1</v>
      </c>
      <c r="T11" s="8" t="s">
        <v>94</v>
      </c>
      <c r="U11" s="8" t="s">
        <v>95</v>
      </c>
      <c r="V11" s="8" t="s">
        <v>95</v>
      </c>
      <c r="W11" s="9" t="s">
        <v>95</v>
      </c>
    </row>
    <row r="12" spans="1:25" s="53" customFormat="1" ht="27.45" customHeight="1" x14ac:dyDescent="0.3">
      <c r="A12" s="43"/>
      <c r="B12" s="45"/>
      <c r="C12" s="45"/>
      <c r="D12" s="62"/>
      <c r="E12" s="45"/>
      <c r="F12" s="34"/>
      <c r="G12" s="8" t="s">
        <v>4</v>
      </c>
      <c r="H12" s="67">
        <v>75</v>
      </c>
      <c r="I12" s="68">
        <f>M12*75/100</f>
        <v>150000</v>
      </c>
      <c r="J12" s="67">
        <v>25</v>
      </c>
      <c r="K12" s="68">
        <f t="shared" si="0"/>
        <v>50000</v>
      </c>
      <c r="L12" s="67">
        <v>0</v>
      </c>
      <c r="M12" s="68">
        <v>200000</v>
      </c>
      <c r="N12" s="8" t="s">
        <v>26</v>
      </c>
      <c r="O12" s="8" t="s">
        <v>35</v>
      </c>
      <c r="P12" s="8" t="s">
        <v>24</v>
      </c>
      <c r="Q12" s="9">
        <v>0</v>
      </c>
      <c r="R12" s="9">
        <v>1</v>
      </c>
      <c r="S12" s="8">
        <v>1</v>
      </c>
      <c r="T12" s="8" t="s">
        <v>94</v>
      </c>
      <c r="U12" s="8" t="s">
        <v>95</v>
      </c>
      <c r="V12" s="9" t="s">
        <v>95</v>
      </c>
      <c r="W12" s="9" t="s">
        <v>95</v>
      </c>
    </row>
    <row r="13" spans="1:25" s="53" customFormat="1" ht="39.450000000000003" customHeight="1" x14ac:dyDescent="0.3">
      <c r="A13" s="43"/>
      <c r="B13" s="45"/>
      <c r="C13" s="45"/>
      <c r="D13" s="62"/>
      <c r="E13" s="45"/>
      <c r="F13" s="34"/>
      <c r="G13" s="11" t="s">
        <v>129</v>
      </c>
      <c r="H13" s="67">
        <v>75</v>
      </c>
      <c r="I13" s="68">
        <f t="shared" si="1"/>
        <v>997500</v>
      </c>
      <c r="J13" s="67">
        <v>25</v>
      </c>
      <c r="K13" s="68">
        <f t="shared" si="0"/>
        <v>332500</v>
      </c>
      <c r="L13" s="10">
        <v>0</v>
      </c>
      <c r="M13" s="77">
        <v>1330000</v>
      </c>
      <c r="N13" s="8" t="s">
        <v>7</v>
      </c>
      <c r="O13" s="33" t="s">
        <v>35</v>
      </c>
      <c r="P13" s="33" t="s">
        <v>24</v>
      </c>
      <c r="Q13" s="40">
        <v>0</v>
      </c>
      <c r="R13" s="40">
        <v>1</v>
      </c>
      <c r="S13" s="40">
        <v>1</v>
      </c>
      <c r="T13" s="8" t="s">
        <v>94</v>
      </c>
      <c r="U13" s="8" t="s">
        <v>95</v>
      </c>
      <c r="V13" s="9" t="s">
        <v>95</v>
      </c>
      <c r="W13" s="9" t="s">
        <v>95</v>
      </c>
    </row>
    <row r="14" spans="1:25" s="53" customFormat="1" ht="27.45" customHeight="1" x14ac:dyDescent="0.3">
      <c r="A14" s="43"/>
      <c r="B14" s="45"/>
      <c r="C14" s="45"/>
      <c r="D14" s="62"/>
      <c r="E14" s="45"/>
      <c r="F14" s="34"/>
      <c r="G14" s="11" t="s">
        <v>14</v>
      </c>
      <c r="H14" s="10">
        <v>75</v>
      </c>
      <c r="I14" s="68">
        <f t="shared" si="1"/>
        <v>750000</v>
      </c>
      <c r="J14" s="10">
        <v>25</v>
      </c>
      <c r="K14" s="68">
        <f t="shared" si="0"/>
        <v>250000</v>
      </c>
      <c r="L14" s="10">
        <v>0</v>
      </c>
      <c r="M14" s="77">
        <v>1000000</v>
      </c>
      <c r="N14" s="8" t="s">
        <v>7</v>
      </c>
      <c r="O14" s="71"/>
      <c r="P14" s="71"/>
      <c r="Q14" s="73"/>
      <c r="R14" s="73"/>
      <c r="S14" s="73"/>
      <c r="T14" s="8" t="s">
        <v>94</v>
      </c>
      <c r="U14" s="8" t="s">
        <v>95</v>
      </c>
      <c r="V14" s="9" t="s">
        <v>95</v>
      </c>
      <c r="W14" s="9" t="s">
        <v>95</v>
      </c>
    </row>
    <row r="15" spans="1:25" s="53" customFormat="1" ht="36" customHeight="1" x14ac:dyDescent="0.3">
      <c r="A15" s="43"/>
      <c r="B15" s="45"/>
      <c r="C15" s="45"/>
      <c r="D15" s="62"/>
      <c r="E15" s="45"/>
      <c r="F15" s="34"/>
      <c r="G15" s="8" t="s">
        <v>132</v>
      </c>
      <c r="H15" s="67">
        <v>75</v>
      </c>
      <c r="I15" s="68">
        <f t="shared" si="1"/>
        <v>1125000</v>
      </c>
      <c r="J15" s="67">
        <v>25</v>
      </c>
      <c r="K15" s="68">
        <f t="shared" si="0"/>
        <v>375000</v>
      </c>
      <c r="L15" s="10">
        <v>0</v>
      </c>
      <c r="M15" s="77">
        <v>1500000</v>
      </c>
      <c r="N15" s="8" t="s">
        <v>7</v>
      </c>
      <c r="O15" s="8" t="s">
        <v>35</v>
      </c>
      <c r="P15" s="8" t="s">
        <v>24</v>
      </c>
      <c r="Q15" s="9">
        <v>0</v>
      </c>
      <c r="R15" s="12">
        <v>0</v>
      </c>
      <c r="S15" s="12">
        <v>1</v>
      </c>
      <c r="T15" s="8" t="s">
        <v>94</v>
      </c>
      <c r="U15" s="8" t="s">
        <v>95</v>
      </c>
      <c r="V15" s="9" t="s">
        <v>95</v>
      </c>
      <c r="W15" s="9" t="s">
        <v>95</v>
      </c>
    </row>
    <row r="16" spans="1:25" s="53" customFormat="1" ht="39" customHeight="1" x14ac:dyDescent="0.3">
      <c r="A16" s="43"/>
      <c r="B16" s="45"/>
      <c r="C16" s="45"/>
      <c r="D16" s="62"/>
      <c r="E16" s="45"/>
      <c r="F16" s="34"/>
      <c r="G16" s="78" t="s">
        <v>130</v>
      </c>
      <c r="H16" s="10">
        <v>75</v>
      </c>
      <c r="I16" s="68">
        <f>M16*75/100</f>
        <v>750000</v>
      </c>
      <c r="J16" s="10">
        <v>25</v>
      </c>
      <c r="K16" s="68">
        <f t="shared" si="0"/>
        <v>250000</v>
      </c>
      <c r="L16" s="10">
        <v>0</v>
      </c>
      <c r="M16" s="77">
        <v>1000000</v>
      </c>
      <c r="N16" s="8" t="s">
        <v>7</v>
      </c>
      <c r="O16" s="8" t="s">
        <v>35</v>
      </c>
      <c r="P16" s="11" t="s">
        <v>24</v>
      </c>
      <c r="Q16" s="12">
        <v>0</v>
      </c>
      <c r="R16" s="12">
        <v>1</v>
      </c>
      <c r="S16" s="12">
        <v>1</v>
      </c>
      <c r="T16" s="8" t="s">
        <v>94</v>
      </c>
      <c r="U16" s="8" t="s">
        <v>95</v>
      </c>
      <c r="V16" s="9" t="s">
        <v>95</v>
      </c>
      <c r="W16" s="9" t="s">
        <v>95</v>
      </c>
    </row>
    <row r="17" spans="1:23" s="53" customFormat="1" ht="57" customHeight="1" x14ac:dyDescent="0.3">
      <c r="A17" s="43"/>
      <c r="B17" s="45"/>
      <c r="C17" s="45"/>
      <c r="D17" s="62"/>
      <c r="E17" s="45"/>
      <c r="F17" s="34"/>
      <c r="G17" s="11" t="s">
        <v>131</v>
      </c>
      <c r="H17" s="10">
        <v>75</v>
      </c>
      <c r="I17" s="68">
        <f t="shared" si="1"/>
        <v>1295291.25</v>
      </c>
      <c r="J17" s="10">
        <v>25</v>
      </c>
      <c r="K17" s="68">
        <f t="shared" si="0"/>
        <v>431763.75</v>
      </c>
      <c r="L17" s="10">
        <v>0</v>
      </c>
      <c r="M17" s="77">
        <v>1727055</v>
      </c>
      <c r="N17" s="8" t="s">
        <v>7</v>
      </c>
      <c r="O17" s="8" t="s">
        <v>35</v>
      </c>
      <c r="P17" s="11" t="s">
        <v>24</v>
      </c>
      <c r="Q17" s="12">
        <v>0</v>
      </c>
      <c r="R17" s="11">
        <v>0</v>
      </c>
      <c r="S17" s="12">
        <v>1</v>
      </c>
      <c r="T17" s="9" t="s">
        <v>94</v>
      </c>
      <c r="U17" s="9" t="s">
        <v>95</v>
      </c>
      <c r="V17" s="9" t="s">
        <v>95</v>
      </c>
      <c r="W17" s="9" t="s">
        <v>95</v>
      </c>
    </row>
    <row r="18" spans="1:23" s="53" customFormat="1" ht="57" customHeight="1" x14ac:dyDescent="0.3">
      <c r="A18" s="43"/>
      <c r="B18" s="45"/>
      <c r="C18" s="45"/>
      <c r="D18" s="62"/>
      <c r="E18" s="45"/>
      <c r="F18" s="34"/>
      <c r="G18" s="33" t="s">
        <v>140</v>
      </c>
      <c r="H18" s="50">
        <v>75</v>
      </c>
      <c r="I18" s="60">
        <f>M18*75/100</f>
        <v>600000</v>
      </c>
      <c r="J18" s="50">
        <v>25</v>
      </c>
      <c r="K18" s="60">
        <f>M18*25/100</f>
        <v>200000</v>
      </c>
      <c r="L18" s="50">
        <v>0</v>
      </c>
      <c r="M18" s="60">
        <v>800000</v>
      </c>
      <c r="N18" s="33" t="s">
        <v>70</v>
      </c>
      <c r="O18" s="8" t="s">
        <v>35</v>
      </c>
      <c r="P18" s="11" t="s">
        <v>24</v>
      </c>
      <c r="Q18" s="12">
        <v>0</v>
      </c>
      <c r="R18" s="11">
        <v>0</v>
      </c>
      <c r="S18" s="12">
        <v>1</v>
      </c>
      <c r="T18" s="8" t="s">
        <v>32</v>
      </c>
      <c r="U18" s="9" t="s">
        <v>24</v>
      </c>
      <c r="V18" s="9">
        <v>0</v>
      </c>
      <c r="W18" s="9">
        <v>1</v>
      </c>
    </row>
    <row r="19" spans="1:23" s="53" customFormat="1" ht="57" customHeight="1" x14ac:dyDescent="0.3">
      <c r="A19" s="43"/>
      <c r="B19" s="45"/>
      <c r="C19" s="45"/>
      <c r="D19" s="62"/>
      <c r="E19" s="45"/>
      <c r="F19" s="34"/>
      <c r="G19" s="45"/>
      <c r="H19" s="79"/>
      <c r="I19" s="80"/>
      <c r="J19" s="79"/>
      <c r="K19" s="80"/>
      <c r="L19" s="79"/>
      <c r="M19" s="80"/>
      <c r="N19" s="45"/>
      <c r="O19" s="33" t="s">
        <v>36</v>
      </c>
      <c r="P19" s="33" t="s">
        <v>24</v>
      </c>
      <c r="Q19" s="40">
        <v>0</v>
      </c>
      <c r="R19" s="33">
        <v>0</v>
      </c>
      <c r="S19" s="40">
        <v>5</v>
      </c>
      <c r="T19" s="8" t="s">
        <v>33</v>
      </c>
      <c r="U19" s="9" t="s">
        <v>24</v>
      </c>
      <c r="V19" s="9">
        <v>0</v>
      </c>
      <c r="W19" s="9">
        <v>5</v>
      </c>
    </row>
    <row r="20" spans="1:23" s="53" customFormat="1" ht="57" customHeight="1" x14ac:dyDescent="0.3">
      <c r="A20" s="43"/>
      <c r="B20" s="45"/>
      <c r="C20" s="45"/>
      <c r="D20" s="54"/>
      <c r="E20" s="45"/>
      <c r="F20" s="34"/>
      <c r="G20" s="54"/>
      <c r="H20" s="81"/>
      <c r="I20" s="81"/>
      <c r="J20" s="81"/>
      <c r="K20" s="81"/>
      <c r="L20" s="81"/>
      <c r="M20" s="81"/>
      <c r="N20" s="54"/>
      <c r="O20" s="54"/>
      <c r="P20" s="54"/>
      <c r="Q20" s="82"/>
      <c r="R20" s="54"/>
      <c r="S20" s="82"/>
      <c r="T20" s="8" t="s">
        <v>34</v>
      </c>
      <c r="U20" s="9" t="s">
        <v>24</v>
      </c>
      <c r="V20" s="9">
        <v>0</v>
      </c>
      <c r="W20" s="9">
        <v>5</v>
      </c>
    </row>
    <row r="21" spans="1:23" s="53" customFormat="1" ht="57" customHeight="1" x14ac:dyDescent="0.3">
      <c r="A21" s="43"/>
      <c r="B21" s="45"/>
      <c r="C21" s="45"/>
      <c r="D21" s="83" t="s">
        <v>138</v>
      </c>
      <c r="E21" s="45"/>
      <c r="F21" s="34"/>
      <c r="G21" s="33" t="s">
        <v>139</v>
      </c>
      <c r="H21" s="84">
        <v>75</v>
      </c>
      <c r="I21" s="60">
        <f>M21*75/100</f>
        <v>590641.5</v>
      </c>
      <c r="J21" s="50">
        <v>25</v>
      </c>
      <c r="K21" s="60">
        <f>M21*25/100</f>
        <v>196880.5</v>
      </c>
      <c r="L21" s="50">
        <v>0</v>
      </c>
      <c r="M21" s="60">
        <v>787522</v>
      </c>
      <c r="N21" s="33" t="s">
        <v>7</v>
      </c>
      <c r="O21" s="8" t="s">
        <v>35</v>
      </c>
      <c r="P21" s="11" t="s">
        <v>24</v>
      </c>
      <c r="Q21" s="12">
        <v>0</v>
      </c>
      <c r="R21" s="11">
        <v>0</v>
      </c>
      <c r="S21" s="12">
        <v>1</v>
      </c>
      <c r="T21" s="33" t="s">
        <v>30</v>
      </c>
      <c r="U21" s="40" t="s">
        <v>24</v>
      </c>
      <c r="V21" s="40">
        <v>0</v>
      </c>
      <c r="W21" s="40">
        <v>1</v>
      </c>
    </row>
    <row r="22" spans="1:23" s="53" customFormat="1" ht="57" customHeight="1" x14ac:dyDescent="0.3">
      <c r="A22" s="43"/>
      <c r="B22" s="45"/>
      <c r="C22" s="45"/>
      <c r="D22" s="54"/>
      <c r="E22" s="45"/>
      <c r="F22" s="34"/>
      <c r="G22" s="54"/>
      <c r="H22" s="85"/>
      <c r="I22" s="81"/>
      <c r="J22" s="81"/>
      <c r="K22" s="81"/>
      <c r="L22" s="81"/>
      <c r="M22" s="81"/>
      <c r="N22" s="54"/>
      <c r="O22" s="11" t="s">
        <v>37</v>
      </c>
      <c r="P22" s="11" t="s">
        <v>24</v>
      </c>
      <c r="Q22" s="12">
        <v>0</v>
      </c>
      <c r="R22" s="11">
        <v>0</v>
      </c>
      <c r="S22" s="12">
        <v>90</v>
      </c>
      <c r="T22" s="82"/>
      <c r="U22" s="82"/>
      <c r="V22" s="82"/>
      <c r="W22" s="82"/>
    </row>
    <row r="23" spans="1:23" s="53" customFormat="1" ht="57" customHeight="1" x14ac:dyDescent="0.3">
      <c r="A23" s="43"/>
      <c r="B23" s="45"/>
      <c r="C23" s="45"/>
      <c r="D23" s="83" t="s">
        <v>28</v>
      </c>
      <c r="E23" s="45"/>
      <c r="F23" s="34"/>
      <c r="G23" s="83" t="s">
        <v>136</v>
      </c>
      <c r="H23" s="86">
        <v>75</v>
      </c>
      <c r="I23" s="87">
        <f>M23*75/100</f>
        <v>138213.75</v>
      </c>
      <c r="J23" s="87">
        <v>25</v>
      </c>
      <c r="K23" s="87">
        <f>M23*25/100</f>
        <v>46071.25</v>
      </c>
      <c r="L23" s="87">
        <v>0</v>
      </c>
      <c r="M23" s="87">
        <v>184285</v>
      </c>
      <c r="N23" s="83" t="s">
        <v>7</v>
      </c>
      <c r="O23" s="33" t="s">
        <v>35</v>
      </c>
      <c r="P23" s="33" t="s">
        <v>24</v>
      </c>
      <c r="Q23" s="40">
        <v>0</v>
      </c>
      <c r="R23" s="33">
        <v>0</v>
      </c>
      <c r="S23" s="40">
        <v>1</v>
      </c>
      <c r="T23" s="8" t="s">
        <v>32</v>
      </c>
      <c r="U23" s="88" t="s">
        <v>24</v>
      </c>
      <c r="V23" s="88">
        <v>0</v>
      </c>
      <c r="W23" s="88">
        <v>1</v>
      </c>
    </row>
    <row r="24" spans="1:23" s="53" customFormat="1" ht="57" customHeight="1" x14ac:dyDescent="0.3">
      <c r="A24" s="43"/>
      <c r="B24" s="45"/>
      <c r="C24" s="45"/>
      <c r="D24" s="62"/>
      <c r="E24" s="45"/>
      <c r="F24" s="34"/>
      <c r="G24" s="54"/>
      <c r="H24" s="81"/>
      <c r="I24" s="89"/>
      <c r="J24" s="89"/>
      <c r="K24" s="89"/>
      <c r="L24" s="81"/>
      <c r="M24" s="81"/>
      <c r="N24" s="54"/>
      <c r="O24" s="54"/>
      <c r="P24" s="54"/>
      <c r="Q24" s="82"/>
      <c r="R24" s="54"/>
      <c r="S24" s="82"/>
      <c r="T24" s="8" t="s">
        <v>30</v>
      </c>
      <c r="U24" s="9" t="s">
        <v>24</v>
      </c>
      <c r="V24" s="9">
        <v>0</v>
      </c>
      <c r="W24" s="9">
        <v>1</v>
      </c>
    </row>
    <row r="25" spans="1:23" s="53" customFormat="1" ht="30.45" customHeight="1" x14ac:dyDescent="0.3">
      <c r="A25" s="43"/>
      <c r="B25" s="45"/>
      <c r="C25" s="45"/>
      <c r="D25" s="62"/>
      <c r="E25" s="45"/>
      <c r="F25" s="34"/>
      <c r="G25" s="33" t="s">
        <v>116</v>
      </c>
      <c r="H25" s="50">
        <v>75</v>
      </c>
      <c r="I25" s="60">
        <f>M25*75/100</f>
        <v>924750</v>
      </c>
      <c r="J25" s="50">
        <v>25</v>
      </c>
      <c r="K25" s="60">
        <f t="shared" si="0"/>
        <v>308250</v>
      </c>
      <c r="L25" s="50">
        <v>0</v>
      </c>
      <c r="M25" s="60">
        <v>1233000</v>
      </c>
      <c r="N25" s="33" t="s">
        <v>7</v>
      </c>
      <c r="O25" s="33" t="s">
        <v>36</v>
      </c>
      <c r="P25" s="33" t="s">
        <v>24</v>
      </c>
      <c r="Q25" s="40">
        <v>0</v>
      </c>
      <c r="R25" s="33">
        <v>12</v>
      </c>
      <c r="S25" s="40">
        <v>32</v>
      </c>
      <c r="T25" s="8" t="s">
        <v>33</v>
      </c>
      <c r="U25" s="9" t="s">
        <v>24</v>
      </c>
      <c r="V25" s="9">
        <v>0</v>
      </c>
      <c r="W25" s="9">
        <v>22</v>
      </c>
    </row>
    <row r="26" spans="1:23" s="53" customFormat="1" ht="46.95" customHeight="1" x14ac:dyDescent="0.3">
      <c r="A26" s="43"/>
      <c r="B26" s="45"/>
      <c r="C26" s="45"/>
      <c r="D26" s="62"/>
      <c r="E26" s="45"/>
      <c r="F26" s="34"/>
      <c r="G26" s="45"/>
      <c r="H26" s="79"/>
      <c r="I26" s="79"/>
      <c r="J26" s="79"/>
      <c r="K26" s="80"/>
      <c r="L26" s="79"/>
      <c r="M26" s="79"/>
      <c r="N26" s="45"/>
      <c r="O26" s="71"/>
      <c r="P26" s="71"/>
      <c r="Q26" s="73"/>
      <c r="R26" s="73"/>
      <c r="S26" s="73"/>
      <c r="T26" s="8" t="s">
        <v>34</v>
      </c>
      <c r="U26" s="9" t="s">
        <v>24</v>
      </c>
      <c r="V26" s="9">
        <v>0</v>
      </c>
      <c r="W26" s="9">
        <v>22</v>
      </c>
    </row>
    <row r="27" spans="1:23" s="53" customFormat="1" ht="21" customHeight="1" x14ac:dyDescent="0.3">
      <c r="A27" s="43"/>
      <c r="B27" s="71"/>
      <c r="C27" s="45"/>
      <c r="D27" s="54"/>
      <c r="E27" s="45"/>
      <c r="F27" s="34"/>
      <c r="G27" s="71"/>
      <c r="H27" s="64"/>
      <c r="I27" s="64"/>
      <c r="J27" s="64"/>
      <c r="K27" s="65"/>
      <c r="L27" s="64"/>
      <c r="M27" s="64"/>
      <c r="N27" s="71"/>
      <c r="O27" s="11" t="s">
        <v>37</v>
      </c>
      <c r="P27" s="11" t="s">
        <v>24</v>
      </c>
      <c r="Q27" s="12">
        <v>0</v>
      </c>
      <c r="R27" s="11">
        <v>6</v>
      </c>
      <c r="S27" s="12">
        <v>6</v>
      </c>
      <c r="T27" s="11" t="s">
        <v>94</v>
      </c>
      <c r="U27" s="8" t="s">
        <v>95</v>
      </c>
      <c r="V27" s="9" t="s">
        <v>95</v>
      </c>
      <c r="W27" s="90" t="s">
        <v>95</v>
      </c>
    </row>
    <row r="28" spans="1:23" s="53" customFormat="1" ht="21" customHeight="1" x14ac:dyDescent="0.3">
      <c r="A28" s="43"/>
      <c r="B28" s="7" t="s">
        <v>107</v>
      </c>
      <c r="C28" s="13"/>
      <c r="D28" s="14"/>
      <c r="E28" s="13"/>
      <c r="F28" s="91">
        <f>F29+F30+F35+F36</f>
        <v>2247668</v>
      </c>
      <c r="G28" s="57"/>
      <c r="H28" s="92"/>
      <c r="I28" s="92"/>
      <c r="J28" s="92"/>
      <c r="K28" s="93"/>
      <c r="L28" s="92"/>
      <c r="M28" s="92"/>
      <c r="N28" s="57"/>
      <c r="O28" s="14"/>
      <c r="P28" s="14"/>
      <c r="Q28" s="94"/>
      <c r="R28" s="14"/>
      <c r="S28" s="94"/>
      <c r="T28" s="14"/>
      <c r="U28" s="13"/>
      <c r="V28" s="95"/>
      <c r="W28" s="96"/>
    </row>
    <row r="29" spans="1:23" s="53" customFormat="1" ht="135" customHeight="1" x14ac:dyDescent="0.3">
      <c r="A29" s="43"/>
      <c r="B29" s="97" t="s">
        <v>39</v>
      </c>
      <c r="C29" s="15" t="s">
        <v>65</v>
      </c>
      <c r="D29" s="16" t="s">
        <v>64</v>
      </c>
      <c r="E29" s="15" t="s">
        <v>126</v>
      </c>
      <c r="F29" s="17">
        <f>M29</f>
        <v>60000</v>
      </c>
      <c r="G29" s="98" t="s">
        <v>66</v>
      </c>
      <c r="H29" s="99">
        <v>90</v>
      </c>
      <c r="I29" s="99">
        <f>M29*90/100</f>
        <v>54000</v>
      </c>
      <c r="J29" s="99">
        <v>10</v>
      </c>
      <c r="K29" s="99">
        <f>M29*10/100</f>
        <v>6000</v>
      </c>
      <c r="L29" s="99">
        <v>0</v>
      </c>
      <c r="M29" s="99">
        <v>60000</v>
      </c>
      <c r="N29" s="98" t="s">
        <v>7</v>
      </c>
      <c r="O29" s="16" t="s">
        <v>67</v>
      </c>
      <c r="P29" s="16" t="s">
        <v>24</v>
      </c>
      <c r="Q29" s="100">
        <v>0</v>
      </c>
      <c r="R29" s="16">
        <v>0</v>
      </c>
      <c r="S29" s="100">
        <v>1</v>
      </c>
      <c r="T29" s="16" t="s">
        <v>94</v>
      </c>
      <c r="U29" s="15" t="s">
        <v>95</v>
      </c>
      <c r="V29" s="101" t="s">
        <v>95</v>
      </c>
      <c r="W29" s="102" t="s">
        <v>95</v>
      </c>
    </row>
    <row r="30" spans="1:23" s="53" customFormat="1" ht="54.45" customHeight="1" x14ac:dyDescent="0.3">
      <c r="A30" s="43"/>
      <c r="B30" s="103"/>
      <c r="C30" s="47" t="s">
        <v>49</v>
      </c>
      <c r="D30" s="104" t="s">
        <v>27</v>
      </c>
      <c r="E30" s="47" t="s">
        <v>85</v>
      </c>
      <c r="F30" s="105">
        <f>M30+M31+M32+M34</f>
        <v>1170000</v>
      </c>
      <c r="G30" s="18" t="s">
        <v>117</v>
      </c>
      <c r="H30" s="106">
        <v>75</v>
      </c>
      <c r="I30" s="107">
        <f>M30*75/100</f>
        <v>90000</v>
      </c>
      <c r="J30" s="106">
        <v>25</v>
      </c>
      <c r="K30" s="107">
        <f>M30*25/100</f>
        <v>30000</v>
      </c>
      <c r="L30" s="106">
        <v>0</v>
      </c>
      <c r="M30" s="107">
        <v>120000</v>
      </c>
      <c r="N30" s="104" t="s">
        <v>7</v>
      </c>
      <c r="O30" s="18" t="s">
        <v>95</v>
      </c>
      <c r="P30" s="18" t="s">
        <v>95</v>
      </c>
      <c r="Q30" s="104" t="s">
        <v>95</v>
      </c>
      <c r="R30" s="18" t="s">
        <v>95</v>
      </c>
      <c r="S30" s="104" t="s">
        <v>95</v>
      </c>
      <c r="T30" s="18" t="s">
        <v>45</v>
      </c>
      <c r="U30" s="18" t="s">
        <v>24</v>
      </c>
      <c r="V30" s="104">
        <v>0</v>
      </c>
      <c r="W30" s="104">
        <v>1</v>
      </c>
    </row>
    <row r="31" spans="1:23" s="53" customFormat="1" ht="97.05" customHeight="1" x14ac:dyDescent="0.3">
      <c r="A31" s="43"/>
      <c r="B31" s="103"/>
      <c r="C31" s="48"/>
      <c r="D31" s="18" t="s">
        <v>46</v>
      </c>
      <c r="E31" s="108"/>
      <c r="F31" s="109"/>
      <c r="G31" s="18" t="s">
        <v>41</v>
      </c>
      <c r="H31" s="106">
        <v>75</v>
      </c>
      <c r="I31" s="107">
        <f>M31*75/100</f>
        <v>150000</v>
      </c>
      <c r="J31" s="106">
        <v>25</v>
      </c>
      <c r="K31" s="107">
        <f>M31*25/100</f>
        <v>50000</v>
      </c>
      <c r="L31" s="106">
        <v>0</v>
      </c>
      <c r="M31" s="107">
        <v>200000</v>
      </c>
      <c r="N31" s="104" t="s">
        <v>7</v>
      </c>
      <c r="O31" s="18" t="s">
        <v>43</v>
      </c>
      <c r="P31" s="18" t="s">
        <v>24</v>
      </c>
      <c r="Q31" s="104">
        <v>0</v>
      </c>
      <c r="R31" s="104">
        <v>5</v>
      </c>
      <c r="S31" s="104">
        <v>10</v>
      </c>
      <c r="T31" s="18" t="s">
        <v>44</v>
      </c>
      <c r="U31" s="18" t="s">
        <v>24</v>
      </c>
      <c r="V31" s="18">
        <v>0</v>
      </c>
      <c r="W31" s="104">
        <v>3</v>
      </c>
    </row>
    <row r="32" spans="1:23" s="53" customFormat="1" ht="48" customHeight="1" x14ac:dyDescent="0.3">
      <c r="A32" s="43"/>
      <c r="B32" s="103"/>
      <c r="C32" s="47" t="s">
        <v>91</v>
      </c>
      <c r="D32" s="110" t="s">
        <v>27</v>
      </c>
      <c r="E32" s="108"/>
      <c r="F32" s="109"/>
      <c r="G32" s="47" t="s">
        <v>42</v>
      </c>
      <c r="H32" s="111">
        <v>75</v>
      </c>
      <c r="I32" s="112">
        <f>M32*75/100</f>
        <v>375000</v>
      </c>
      <c r="J32" s="111">
        <v>25</v>
      </c>
      <c r="K32" s="112">
        <f>M32*25/100</f>
        <v>125000</v>
      </c>
      <c r="L32" s="111">
        <v>0</v>
      </c>
      <c r="M32" s="112">
        <v>500000</v>
      </c>
      <c r="N32" s="110" t="s">
        <v>10</v>
      </c>
      <c r="O32" s="18" t="s">
        <v>43</v>
      </c>
      <c r="P32" s="18" t="s">
        <v>24</v>
      </c>
      <c r="Q32" s="18">
        <v>0</v>
      </c>
      <c r="R32" s="18">
        <v>15</v>
      </c>
      <c r="S32" s="18">
        <v>40</v>
      </c>
      <c r="T32" s="47" t="s">
        <v>44</v>
      </c>
      <c r="U32" s="47" t="s">
        <v>24</v>
      </c>
      <c r="V32" s="47">
        <v>0</v>
      </c>
      <c r="W32" s="47">
        <v>8</v>
      </c>
    </row>
    <row r="33" spans="1:23" s="53" customFormat="1" ht="49.95" customHeight="1" x14ac:dyDescent="0.3">
      <c r="A33" s="43"/>
      <c r="B33" s="103"/>
      <c r="C33" s="108"/>
      <c r="D33" s="113"/>
      <c r="E33" s="108"/>
      <c r="F33" s="109"/>
      <c r="G33" s="48"/>
      <c r="H33" s="114"/>
      <c r="I33" s="64"/>
      <c r="J33" s="114"/>
      <c r="K33" s="64"/>
      <c r="L33" s="114"/>
      <c r="M33" s="115"/>
      <c r="N33" s="116"/>
      <c r="O33" s="18" t="s">
        <v>37</v>
      </c>
      <c r="P33" s="18" t="s">
        <v>24</v>
      </c>
      <c r="Q33" s="18">
        <v>0</v>
      </c>
      <c r="R33" s="18">
        <v>0</v>
      </c>
      <c r="S33" s="117">
        <v>0</v>
      </c>
      <c r="T33" s="48"/>
      <c r="U33" s="48"/>
      <c r="V33" s="116"/>
      <c r="W33" s="116"/>
    </row>
    <row r="34" spans="1:23" s="53" customFormat="1" ht="99" customHeight="1" x14ac:dyDescent="0.3">
      <c r="A34" s="43"/>
      <c r="B34" s="103"/>
      <c r="C34" s="108"/>
      <c r="D34" s="18" t="s">
        <v>46</v>
      </c>
      <c r="E34" s="118"/>
      <c r="F34" s="119"/>
      <c r="G34" s="18" t="s">
        <v>118</v>
      </c>
      <c r="H34" s="106">
        <v>75</v>
      </c>
      <c r="I34" s="107">
        <f>M34*75/100</f>
        <v>262500</v>
      </c>
      <c r="J34" s="106">
        <v>25</v>
      </c>
      <c r="K34" s="107">
        <f>M34*25/100</f>
        <v>87500</v>
      </c>
      <c r="L34" s="106">
        <v>0</v>
      </c>
      <c r="M34" s="107">
        <v>350000</v>
      </c>
      <c r="N34" s="104" t="s">
        <v>8</v>
      </c>
      <c r="O34" s="18" t="s">
        <v>43</v>
      </c>
      <c r="P34" s="18" t="s">
        <v>24</v>
      </c>
      <c r="Q34" s="104">
        <v>0</v>
      </c>
      <c r="R34" s="104">
        <v>15</v>
      </c>
      <c r="S34" s="104">
        <v>33</v>
      </c>
      <c r="T34" s="18" t="s">
        <v>44</v>
      </c>
      <c r="U34" s="18" t="s">
        <v>24</v>
      </c>
      <c r="V34" s="104">
        <v>0</v>
      </c>
      <c r="W34" s="104">
        <v>4</v>
      </c>
    </row>
    <row r="35" spans="1:23" s="53" customFormat="1" ht="100.5" customHeight="1" x14ac:dyDescent="0.3">
      <c r="A35" s="43"/>
      <c r="B35" s="103"/>
      <c r="C35" s="108"/>
      <c r="D35" s="18" t="s">
        <v>46</v>
      </c>
      <c r="E35" s="18" t="s">
        <v>119</v>
      </c>
      <c r="F35" s="117">
        <f>M35</f>
        <v>600000</v>
      </c>
      <c r="G35" s="18" t="s">
        <v>120</v>
      </c>
      <c r="H35" s="106">
        <v>75</v>
      </c>
      <c r="I35" s="107">
        <f>M35*75/100</f>
        <v>450000</v>
      </c>
      <c r="J35" s="106">
        <v>25</v>
      </c>
      <c r="K35" s="107">
        <f>M35*25/100</f>
        <v>150000</v>
      </c>
      <c r="L35" s="106">
        <v>0</v>
      </c>
      <c r="M35" s="107">
        <v>600000</v>
      </c>
      <c r="N35" s="104" t="s">
        <v>9</v>
      </c>
      <c r="O35" s="18" t="s">
        <v>43</v>
      </c>
      <c r="P35" s="18" t="s">
        <v>24</v>
      </c>
      <c r="Q35" s="104">
        <v>0</v>
      </c>
      <c r="R35" s="104">
        <v>2</v>
      </c>
      <c r="S35" s="104">
        <v>4</v>
      </c>
      <c r="T35" s="18" t="s">
        <v>44</v>
      </c>
      <c r="U35" s="18" t="s">
        <v>24</v>
      </c>
      <c r="V35" s="104">
        <v>0</v>
      </c>
      <c r="W35" s="104">
        <v>7</v>
      </c>
    </row>
    <row r="36" spans="1:23" s="53" customFormat="1" ht="58.95" customHeight="1" x14ac:dyDescent="0.3">
      <c r="A36" s="43"/>
      <c r="B36" s="108"/>
      <c r="C36" s="108"/>
      <c r="D36" s="47" t="s">
        <v>64</v>
      </c>
      <c r="E36" s="19" t="s">
        <v>125</v>
      </c>
      <c r="F36" s="120">
        <f>M36</f>
        <v>417668</v>
      </c>
      <c r="G36" s="47" t="s">
        <v>68</v>
      </c>
      <c r="H36" s="111">
        <v>90</v>
      </c>
      <c r="I36" s="112">
        <f>M36*90/100</f>
        <v>375901.2</v>
      </c>
      <c r="J36" s="111">
        <v>10</v>
      </c>
      <c r="K36" s="112">
        <f>M36*10/100</f>
        <v>41766.800000000003</v>
      </c>
      <c r="L36" s="111">
        <v>0</v>
      </c>
      <c r="M36" s="112">
        <v>417668</v>
      </c>
      <c r="N36" s="110" t="s">
        <v>8</v>
      </c>
      <c r="O36" s="18" t="s">
        <v>43</v>
      </c>
      <c r="P36" s="19" t="s">
        <v>24</v>
      </c>
      <c r="Q36" s="121">
        <v>0</v>
      </c>
      <c r="R36" s="121">
        <v>0</v>
      </c>
      <c r="S36" s="121">
        <v>5</v>
      </c>
      <c r="T36" s="18" t="s">
        <v>94</v>
      </c>
      <c r="U36" s="18" t="s">
        <v>95</v>
      </c>
      <c r="V36" s="104" t="s">
        <v>95</v>
      </c>
      <c r="W36" s="104" t="s">
        <v>95</v>
      </c>
    </row>
    <row r="37" spans="1:23" s="53" customFormat="1" ht="18.45" customHeight="1" x14ac:dyDescent="0.3">
      <c r="A37" s="43"/>
      <c r="B37" s="122"/>
      <c r="C37" s="108"/>
      <c r="D37" s="123"/>
      <c r="E37" s="122"/>
      <c r="F37" s="122"/>
      <c r="G37" s="108"/>
      <c r="H37" s="124"/>
      <c r="I37" s="80"/>
      <c r="J37" s="124"/>
      <c r="K37" s="80"/>
      <c r="L37" s="79"/>
      <c r="M37" s="79"/>
      <c r="N37" s="125"/>
      <c r="O37" s="19" t="s">
        <v>37</v>
      </c>
      <c r="P37" s="19" t="s">
        <v>24</v>
      </c>
      <c r="Q37" s="121">
        <v>0</v>
      </c>
      <c r="R37" s="121">
        <v>0</v>
      </c>
      <c r="S37" s="121">
        <v>80</v>
      </c>
      <c r="T37" s="19" t="s">
        <v>94</v>
      </c>
      <c r="U37" s="19" t="s">
        <v>95</v>
      </c>
      <c r="V37" s="121" t="s">
        <v>95</v>
      </c>
      <c r="W37" s="121" t="s">
        <v>95</v>
      </c>
    </row>
    <row r="38" spans="1:23" s="53" customFormat="1" ht="18.45" customHeight="1" x14ac:dyDescent="0.3">
      <c r="A38" s="43"/>
      <c r="B38" s="20" t="s">
        <v>108</v>
      </c>
      <c r="C38" s="20"/>
      <c r="D38" s="20"/>
      <c r="E38" s="20"/>
      <c r="F38" s="126">
        <f>F39+F43+F45+F61+F63</f>
        <v>16881443</v>
      </c>
      <c r="G38" s="20"/>
      <c r="H38" s="127"/>
      <c r="I38" s="128"/>
      <c r="J38" s="127"/>
      <c r="K38" s="128"/>
      <c r="L38" s="127"/>
      <c r="M38" s="127"/>
      <c r="N38" s="129"/>
      <c r="O38" s="20"/>
      <c r="P38" s="20"/>
      <c r="Q38" s="129"/>
      <c r="R38" s="129"/>
      <c r="S38" s="129"/>
      <c r="T38" s="20"/>
      <c r="U38" s="20"/>
      <c r="V38" s="129"/>
      <c r="W38" s="129"/>
    </row>
    <row r="39" spans="1:23" s="53" customFormat="1" ht="111.45" customHeight="1" x14ac:dyDescent="0.3">
      <c r="A39" s="43"/>
      <c r="B39" s="46" t="s">
        <v>38</v>
      </c>
      <c r="C39" s="21" t="s">
        <v>51</v>
      </c>
      <c r="D39" s="21" t="s">
        <v>28</v>
      </c>
      <c r="E39" s="46" t="s">
        <v>86</v>
      </c>
      <c r="F39" s="130">
        <f>M39+M40</f>
        <v>2990000</v>
      </c>
      <c r="G39" s="21" t="s">
        <v>134</v>
      </c>
      <c r="H39" s="22">
        <v>75</v>
      </c>
      <c r="I39" s="23">
        <f t="shared" ref="I39" si="2">M39*75/100</f>
        <v>1117500</v>
      </c>
      <c r="J39" s="22">
        <v>25</v>
      </c>
      <c r="K39" s="23">
        <f t="shared" ref="K39" si="3">M39*25/100</f>
        <v>372500</v>
      </c>
      <c r="L39" s="22">
        <v>0</v>
      </c>
      <c r="M39" s="23">
        <v>1490000</v>
      </c>
      <c r="N39" s="24" t="s">
        <v>7</v>
      </c>
      <c r="O39" s="21" t="s">
        <v>55</v>
      </c>
      <c r="P39" s="21" t="s">
        <v>24</v>
      </c>
      <c r="Q39" s="24">
        <v>0</v>
      </c>
      <c r="R39" s="24">
        <v>1</v>
      </c>
      <c r="S39" s="24">
        <v>1</v>
      </c>
      <c r="T39" s="24" t="s">
        <v>94</v>
      </c>
      <c r="U39" s="24" t="s">
        <v>95</v>
      </c>
      <c r="V39" s="24" t="s">
        <v>95</v>
      </c>
      <c r="W39" s="24" t="s">
        <v>95</v>
      </c>
    </row>
    <row r="40" spans="1:23" s="53" customFormat="1" ht="22.95" customHeight="1" x14ac:dyDescent="0.3">
      <c r="A40" s="43"/>
      <c r="B40" s="43"/>
      <c r="C40" s="46" t="s">
        <v>50</v>
      </c>
      <c r="D40" s="131" t="s">
        <v>62</v>
      </c>
      <c r="E40" s="125"/>
      <c r="F40" s="132"/>
      <c r="G40" s="46" t="s">
        <v>133</v>
      </c>
      <c r="H40" s="36">
        <v>75</v>
      </c>
      <c r="I40" s="35">
        <f>M40*75/100</f>
        <v>1125000</v>
      </c>
      <c r="J40" s="36">
        <v>25</v>
      </c>
      <c r="K40" s="35">
        <f>M40*25/100</f>
        <v>375000</v>
      </c>
      <c r="L40" s="36">
        <v>0</v>
      </c>
      <c r="M40" s="35">
        <v>1500000</v>
      </c>
      <c r="N40" s="133" t="s">
        <v>7</v>
      </c>
      <c r="O40" s="21" t="s">
        <v>37</v>
      </c>
      <c r="P40" s="21" t="s">
        <v>24</v>
      </c>
      <c r="Q40" s="24">
        <v>0</v>
      </c>
      <c r="R40" s="24">
        <v>0</v>
      </c>
      <c r="S40" s="24">
        <v>1</v>
      </c>
      <c r="T40" s="21" t="s">
        <v>94</v>
      </c>
      <c r="U40" s="21" t="s">
        <v>95</v>
      </c>
      <c r="V40" s="24" t="s">
        <v>95</v>
      </c>
      <c r="W40" s="24" t="s">
        <v>95</v>
      </c>
    </row>
    <row r="41" spans="1:23" s="53" customFormat="1" ht="27.45" customHeight="1" x14ac:dyDescent="0.3">
      <c r="A41" s="43"/>
      <c r="B41" s="43"/>
      <c r="C41" s="108"/>
      <c r="D41" s="134"/>
      <c r="E41" s="125"/>
      <c r="F41" s="132"/>
      <c r="G41" s="43"/>
      <c r="H41" s="49"/>
      <c r="I41" s="80"/>
      <c r="J41" s="49"/>
      <c r="K41" s="80"/>
      <c r="L41" s="49"/>
      <c r="M41" s="135"/>
      <c r="N41" s="136"/>
      <c r="O41" s="46" t="s">
        <v>36</v>
      </c>
      <c r="P41" s="27" t="s">
        <v>24</v>
      </c>
      <c r="Q41" s="133">
        <v>0</v>
      </c>
      <c r="R41" s="133">
        <v>25</v>
      </c>
      <c r="S41" s="133">
        <v>50</v>
      </c>
      <c r="T41" s="21" t="s">
        <v>33</v>
      </c>
      <c r="U41" s="21" t="s">
        <v>24</v>
      </c>
      <c r="V41" s="24">
        <v>0</v>
      </c>
      <c r="W41" s="137">
        <v>25</v>
      </c>
    </row>
    <row r="42" spans="1:23" s="53" customFormat="1" ht="54.45" customHeight="1" x14ac:dyDescent="0.3">
      <c r="A42" s="43"/>
      <c r="B42" s="43"/>
      <c r="C42" s="108"/>
      <c r="D42" s="138"/>
      <c r="E42" s="139"/>
      <c r="F42" s="140"/>
      <c r="G42" s="44"/>
      <c r="H42" s="37"/>
      <c r="I42" s="65"/>
      <c r="J42" s="37"/>
      <c r="K42" s="65"/>
      <c r="L42" s="37"/>
      <c r="M42" s="141"/>
      <c r="N42" s="142"/>
      <c r="O42" s="44"/>
      <c r="P42" s="30"/>
      <c r="Q42" s="142"/>
      <c r="R42" s="142"/>
      <c r="S42" s="142"/>
      <c r="T42" s="21" t="s">
        <v>57</v>
      </c>
      <c r="U42" s="21" t="s">
        <v>24</v>
      </c>
      <c r="V42" s="24">
        <v>0</v>
      </c>
      <c r="W42" s="137">
        <v>15</v>
      </c>
    </row>
    <row r="43" spans="1:23" s="53" customFormat="1" ht="41.55" customHeight="1" x14ac:dyDescent="0.3">
      <c r="A43" s="43"/>
      <c r="B43" s="43"/>
      <c r="C43" s="143" t="s">
        <v>53</v>
      </c>
      <c r="D43" s="131" t="s">
        <v>29</v>
      </c>
      <c r="E43" s="46" t="s">
        <v>121</v>
      </c>
      <c r="F43" s="130">
        <f>M43</f>
        <v>1100000</v>
      </c>
      <c r="G43" s="46" t="s">
        <v>122</v>
      </c>
      <c r="H43" s="36">
        <v>75</v>
      </c>
      <c r="I43" s="35">
        <f>M43*75/100</f>
        <v>825000</v>
      </c>
      <c r="J43" s="36">
        <v>25</v>
      </c>
      <c r="K43" s="35">
        <f>M43*25/100</f>
        <v>275000</v>
      </c>
      <c r="L43" s="36">
        <v>0</v>
      </c>
      <c r="M43" s="35">
        <v>1100000</v>
      </c>
      <c r="N43" s="133" t="s">
        <v>9</v>
      </c>
      <c r="O43" s="30" t="s">
        <v>54</v>
      </c>
      <c r="P43" s="30" t="s">
        <v>24</v>
      </c>
      <c r="Q43" s="24">
        <v>0</v>
      </c>
      <c r="R43" s="24">
        <v>5</v>
      </c>
      <c r="S43" s="24">
        <v>13</v>
      </c>
      <c r="T43" s="21" t="s">
        <v>94</v>
      </c>
      <c r="U43" s="21" t="s">
        <v>95</v>
      </c>
      <c r="V43" s="21" t="s">
        <v>95</v>
      </c>
      <c r="W43" s="21" t="s">
        <v>95</v>
      </c>
    </row>
    <row r="44" spans="1:23" s="53" customFormat="1" ht="88.8" customHeight="1" x14ac:dyDescent="0.3">
      <c r="A44" s="43"/>
      <c r="B44" s="43"/>
      <c r="C44" s="143"/>
      <c r="D44" s="138"/>
      <c r="E44" s="138"/>
      <c r="F44" s="119"/>
      <c r="G44" s="44"/>
      <c r="H44" s="37"/>
      <c r="I44" s="65"/>
      <c r="J44" s="37"/>
      <c r="K44" s="64"/>
      <c r="L44" s="37"/>
      <c r="M44" s="141"/>
      <c r="N44" s="142"/>
      <c r="O44" s="21" t="s">
        <v>37</v>
      </c>
      <c r="P44" s="21" t="s">
        <v>24</v>
      </c>
      <c r="Q44" s="24">
        <v>0</v>
      </c>
      <c r="R44" s="24">
        <v>14</v>
      </c>
      <c r="S44" s="24">
        <v>50</v>
      </c>
      <c r="T44" s="24" t="s">
        <v>94</v>
      </c>
      <c r="U44" s="24" t="s">
        <v>95</v>
      </c>
      <c r="V44" s="24" t="s">
        <v>95</v>
      </c>
      <c r="W44" s="24" t="s">
        <v>95</v>
      </c>
    </row>
    <row r="45" spans="1:23" s="53" customFormat="1" ht="41.55" customHeight="1" x14ac:dyDescent="0.3">
      <c r="A45" s="43"/>
      <c r="B45" s="43"/>
      <c r="C45" s="143" t="s">
        <v>88</v>
      </c>
      <c r="D45" s="133" t="s">
        <v>27</v>
      </c>
      <c r="E45" s="131" t="s">
        <v>87</v>
      </c>
      <c r="F45" s="144">
        <f>M45+M47+M51+M54+M57</f>
        <v>3260000</v>
      </c>
      <c r="G45" s="46" t="s">
        <v>15</v>
      </c>
      <c r="H45" s="36">
        <v>75</v>
      </c>
      <c r="I45" s="35">
        <f>M45*75/100</f>
        <v>525000</v>
      </c>
      <c r="J45" s="36">
        <v>25</v>
      </c>
      <c r="K45" s="35">
        <f>M45*25/100</f>
        <v>175000</v>
      </c>
      <c r="L45" s="36">
        <v>0</v>
      </c>
      <c r="M45" s="35">
        <v>700000</v>
      </c>
      <c r="N45" s="133" t="s">
        <v>11</v>
      </c>
      <c r="O45" s="46" t="s">
        <v>36</v>
      </c>
      <c r="P45" s="27" t="s">
        <v>24</v>
      </c>
      <c r="Q45" s="133">
        <v>0</v>
      </c>
      <c r="R45" s="133">
        <v>15</v>
      </c>
      <c r="S45" s="133">
        <v>81</v>
      </c>
      <c r="T45" s="21" t="s">
        <v>33</v>
      </c>
      <c r="U45" s="21" t="s">
        <v>24</v>
      </c>
      <c r="V45" s="21">
        <v>0</v>
      </c>
      <c r="W45" s="145">
        <v>52</v>
      </c>
    </row>
    <row r="46" spans="1:23" s="53" customFormat="1" ht="41.55" customHeight="1" x14ac:dyDescent="0.3">
      <c r="A46" s="43"/>
      <c r="B46" s="43"/>
      <c r="C46" s="143"/>
      <c r="D46" s="139"/>
      <c r="E46" s="108"/>
      <c r="F46" s="109"/>
      <c r="G46" s="44"/>
      <c r="H46" s="37"/>
      <c r="I46" s="64"/>
      <c r="J46" s="37"/>
      <c r="K46" s="64"/>
      <c r="L46" s="37"/>
      <c r="M46" s="141"/>
      <c r="N46" s="142"/>
      <c r="O46" s="44"/>
      <c r="P46" s="30"/>
      <c r="Q46" s="142"/>
      <c r="R46" s="142"/>
      <c r="S46" s="142"/>
      <c r="T46" s="21" t="s">
        <v>57</v>
      </c>
      <c r="U46" s="21" t="s">
        <v>24</v>
      </c>
      <c r="V46" s="21">
        <v>0</v>
      </c>
      <c r="W46" s="145">
        <v>52</v>
      </c>
    </row>
    <row r="47" spans="1:23" s="53" customFormat="1" ht="25.95" customHeight="1" x14ac:dyDescent="0.3">
      <c r="A47" s="43"/>
      <c r="B47" s="43"/>
      <c r="C47" s="143"/>
      <c r="D47" s="131" t="s">
        <v>62</v>
      </c>
      <c r="E47" s="108"/>
      <c r="F47" s="109"/>
      <c r="G47" s="46" t="s">
        <v>123</v>
      </c>
      <c r="H47" s="36">
        <v>75</v>
      </c>
      <c r="I47" s="35">
        <f>M47*75/100</f>
        <v>225000</v>
      </c>
      <c r="J47" s="36">
        <v>25</v>
      </c>
      <c r="K47" s="35">
        <f>M47*25/100</f>
        <v>75000</v>
      </c>
      <c r="L47" s="36">
        <v>0</v>
      </c>
      <c r="M47" s="35">
        <v>300000</v>
      </c>
      <c r="N47" s="133" t="s">
        <v>13</v>
      </c>
      <c r="O47" s="21" t="s">
        <v>36</v>
      </c>
      <c r="P47" s="21" t="s">
        <v>24</v>
      </c>
      <c r="Q47" s="24">
        <v>0</v>
      </c>
      <c r="R47" s="24">
        <v>165</v>
      </c>
      <c r="S47" s="24">
        <v>245</v>
      </c>
      <c r="T47" s="21" t="s">
        <v>33</v>
      </c>
      <c r="U47" s="21" t="s">
        <v>24</v>
      </c>
      <c r="V47" s="24">
        <v>0</v>
      </c>
      <c r="W47" s="137">
        <v>196</v>
      </c>
    </row>
    <row r="48" spans="1:23" s="53" customFormat="1" ht="89.55" customHeight="1" x14ac:dyDescent="0.3">
      <c r="A48" s="43"/>
      <c r="B48" s="43"/>
      <c r="C48" s="143"/>
      <c r="D48" s="138"/>
      <c r="E48" s="108"/>
      <c r="F48" s="109"/>
      <c r="G48" s="44"/>
      <c r="H48" s="37"/>
      <c r="I48" s="65"/>
      <c r="J48" s="37"/>
      <c r="K48" s="65"/>
      <c r="L48" s="37"/>
      <c r="M48" s="141"/>
      <c r="N48" s="142"/>
      <c r="O48" s="21" t="s">
        <v>54</v>
      </c>
      <c r="P48" s="21" t="s">
        <v>24</v>
      </c>
      <c r="Q48" s="24">
        <v>0</v>
      </c>
      <c r="R48" s="24">
        <v>10</v>
      </c>
      <c r="S48" s="24">
        <v>19</v>
      </c>
      <c r="T48" s="21" t="s">
        <v>57</v>
      </c>
      <c r="U48" s="21" t="s">
        <v>24</v>
      </c>
      <c r="V48" s="24">
        <v>0</v>
      </c>
      <c r="W48" s="137">
        <v>171</v>
      </c>
    </row>
    <row r="49" spans="1:24" s="53" customFormat="1" ht="89.55" customHeight="1" x14ac:dyDescent="0.3">
      <c r="A49" s="43"/>
      <c r="B49" s="43"/>
      <c r="C49" s="146"/>
      <c r="D49" s="147" t="s">
        <v>62</v>
      </c>
      <c r="E49" s="108"/>
      <c r="F49" s="109"/>
      <c r="G49" s="29" t="s">
        <v>137</v>
      </c>
      <c r="H49" s="28">
        <v>75</v>
      </c>
      <c r="I49" s="35">
        <f>M49*75/100</f>
        <v>430176</v>
      </c>
      <c r="J49" s="28">
        <v>25</v>
      </c>
      <c r="K49" s="35">
        <f>M49*25/100</f>
        <v>143392</v>
      </c>
      <c r="L49" s="28">
        <v>0</v>
      </c>
      <c r="M49" s="148">
        <v>573568</v>
      </c>
      <c r="N49" s="149" t="s">
        <v>10</v>
      </c>
      <c r="O49" s="21" t="s">
        <v>36</v>
      </c>
      <c r="P49" s="21" t="s">
        <v>24</v>
      </c>
      <c r="Q49" s="24">
        <v>0</v>
      </c>
      <c r="R49" s="24">
        <v>0</v>
      </c>
      <c r="S49" s="24">
        <v>1100</v>
      </c>
      <c r="T49" s="21" t="s">
        <v>33</v>
      </c>
      <c r="U49" s="21" t="s">
        <v>24</v>
      </c>
      <c r="V49" s="24">
        <v>0</v>
      </c>
      <c r="W49" s="137">
        <v>880</v>
      </c>
    </row>
    <row r="50" spans="1:24" s="53" customFormat="1" ht="89.55" customHeight="1" x14ac:dyDescent="0.3">
      <c r="A50" s="43"/>
      <c r="B50" s="43"/>
      <c r="C50" s="146"/>
      <c r="D50" s="138"/>
      <c r="E50" s="108"/>
      <c r="F50" s="109"/>
      <c r="G50" s="29"/>
      <c r="H50" s="28"/>
      <c r="I50" s="65"/>
      <c r="J50" s="28"/>
      <c r="K50" s="65"/>
      <c r="L50" s="28"/>
      <c r="M50" s="148"/>
      <c r="N50" s="149"/>
      <c r="O50" s="21" t="s">
        <v>54</v>
      </c>
      <c r="P50" s="21" t="s">
        <v>24</v>
      </c>
      <c r="Q50" s="24">
        <v>0</v>
      </c>
      <c r="R50" s="24">
        <v>0</v>
      </c>
      <c r="S50" s="24">
        <v>8</v>
      </c>
      <c r="T50" s="21"/>
      <c r="U50" s="21"/>
      <c r="V50" s="24"/>
      <c r="W50" s="137"/>
    </row>
    <row r="51" spans="1:24" s="53" customFormat="1" ht="30.45" customHeight="1" x14ac:dyDescent="0.3">
      <c r="A51" s="43"/>
      <c r="B51" s="43"/>
      <c r="C51" s="46" t="s">
        <v>51</v>
      </c>
      <c r="D51" s="131" t="s">
        <v>63</v>
      </c>
      <c r="E51" s="108"/>
      <c r="F51" s="109"/>
      <c r="G51" s="46" t="s">
        <v>59</v>
      </c>
      <c r="H51" s="36">
        <v>75</v>
      </c>
      <c r="I51" s="35">
        <f>M51*75/100</f>
        <v>750000</v>
      </c>
      <c r="J51" s="36">
        <v>25</v>
      </c>
      <c r="K51" s="35">
        <f t="shared" ref="K51:K54" si="4">M51*25/100</f>
        <v>250000</v>
      </c>
      <c r="L51" s="36">
        <v>0</v>
      </c>
      <c r="M51" s="35">
        <v>1000000</v>
      </c>
      <c r="N51" s="133" t="s">
        <v>10</v>
      </c>
      <c r="O51" s="21" t="s">
        <v>54</v>
      </c>
      <c r="P51" s="21" t="s">
        <v>24</v>
      </c>
      <c r="Q51" s="24">
        <v>0</v>
      </c>
      <c r="R51" s="24">
        <v>10</v>
      </c>
      <c r="S51" s="24">
        <v>25</v>
      </c>
      <c r="T51" s="21" t="s">
        <v>33</v>
      </c>
      <c r="U51" s="21" t="s">
        <v>24</v>
      </c>
      <c r="V51" s="21">
        <v>0</v>
      </c>
      <c r="W51" s="137">
        <v>500</v>
      </c>
    </row>
    <row r="52" spans="1:24" s="53" customFormat="1" ht="66.45" customHeight="1" x14ac:dyDescent="0.3">
      <c r="A52" s="43"/>
      <c r="B52" s="43"/>
      <c r="C52" s="43"/>
      <c r="D52" s="134"/>
      <c r="E52" s="108"/>
      <c r="F52" s="109"/>
      <c r="G52" s="43"/>
      <c r="H52" s="49"/>
      <c r="I52" s="80"/>
      <c r="J52" s="49"/>
      <c r="K52" s="79"/>
      <c r="L52" s="49"/>
      <c r="M52" s="135"/>
      <c r="N52" s="136"/>
      <c r="O52" s="46" t="s">
        <v>36</v>
      </c>
      <c r="P52" s="46" t="s">
        <v>24</v>
      </c>
      <c r="Q52" s="133">
        <v>0</v>
      </c>
      <c r="R52" s="133">
        <v>400</v>
      </c>
      <c r="S52" s="133">
        <v>1000</v>
      </c>
      <c r="T52" s="46" t="s">
        <v>57</v>
      </c>
      <c r="U52" s="46" t="s">
        <v>24</v>
      </c>
      <c r="V52" s="46">
        <v>0</v>
      </c>
      <c r="W52" s="150">
        <v>500</v>
      </c>
    </row>
    <row r="53" spans="1:24" s="53" customFormat="1" ht="39.450000000000003" customHeight="1" x14ac:dyDescent="0.3">
      <c r="A53" s="43"/>
      <c r="B53" s="43"/>
      <c r="C53" s="44"/>
      <c r="D53" s="138"/>
      <c r="E53" s="108"/>
      <c r="F53" s="109"/>
      <c r="G53" s="44"/>
      <c r="H53" s="37"/>
      <c r="I53" s="65"/>
      <c r="J53" s="37"/>
      <c r="K53" s="64"/>
      <c r="L53" s="37"/>
      <c r="M53" s="141"/>
      <c r="N53" s="142"/>
      <c r="O53" s="118"/>
      <c r="P53" s="118"/>
      <c r="Q53" s="139"/>
      <c r="R53" s="139"/>
      <c r="S53" s="139"/>
      <c r="T53" s="118"/>
      <c r="U53" s="118"/>
      <c r="V53" s="118"/>
      <c r="W53" s="139"/>
    </row>
    <row r="54" spans="1:24" s="53" customFormat="1" ht="25.5" customHeight="1" x14ac:dyDescent="0.3">
      <c r="A54" s="43"/>
      <c r="B54" s="43"/>
      <c r="C54" s="46" t="s">
        <v>52</v>
      </c>
      <c r="D54" s="131" t="s">
        <v>46</v>
      </c>
      <c r="E54" s="108"/>
      <c r="F54" s="109"/>
      <c r="G54" s="46" t="s">
        <v>6</v>
      </c>
      <c r="H54" s="36">
        <v>75</v>
      </c>
      <c r="I54" s="35">
        <f>M54*75/100</f>
        <v>562500</v>
      </c>
      <c r="J54" s="36">
        <v>25</v>
      </c>
      <c r="K54" s="35">
        <f t="shared" si="4"/>
        <v>187500</v>
      </c>
      <c r="L54" s="36">
        <v>0</v>
      </c>
      <c r="M54" s="35">
        <v>750000</v>
      </c>
      <c r="N54" s="133" t="s">
        <v>7</v>
      </c>
      <c r="O54" s="131" t="s">
        <v>55</v>
      </c>
      <c r="P54" s="131" t="s">
        <v>24</v>
      </c>
      <c r="Q54" s="151">
        <v>0</v>
      </c>
      <c r="R54" s="151">
        <v>0</v>
      </c>
      <c r="S54" s="151">
        <v>1</v>
      </c>
      <c r="T54" s="131" t="s">
        <v>94</v>
      </c>
      <c r="U54" s="131" t="s">
        <v>95</v>
      </c>
      <c r="V54" s="131" t="s">
        <v>95</v>
      </c>
      <c r="W54" s="151" t="s">
        <v>95</v>
      </c>
    </row>
    <row r="55" spans="1:24" s="53" customFormat="1" ht="85.95" customHeight="1" x14ac:dyDescent="0.3">
      <c r="A55" s="43"/>
      <c r="B55" s="43"/>
      <c r="C55" s="108"/>
      <c r="D55" s="134"/>
      <c r="E55" s="108"/>
      <c r="F55" s="109"/>
      <c r="G55" s="108"/>
      <c r="H55" s="79"/>
      <c r="I55" s="80"/>
      <c r="J55" s="79"/>
      <c r="K55" s="79"/>
      <c r="L55" s="79"/>
      <c r="M55" s="79"/>
      <c r="N55" s="125"/>
      <c r="O55" s="108"/>
      <c r="P55" s="108"/>
      <c r="Q55" s="125"/>
      <c r="R55" s="125"/>
      <c r="S55" s="125"/>
      <c r="T55" s="108"/>
      <c r="U55" s="108"/>
      <c r="V55" s="125"/>
      <c r="W55" s="125"/>
    </row>
    <row r="56" spans="1:24" s="53" customFormat="1" ht="36.450000000000003" customHeight="1" x14ac:dyDescent="0.3">
      <c r="A56" s="43"/>
      <c r="B56" s="43"/>
      <c r="C56" s="108"/>
      <c r="D56" s="138"/>
      <c r="E56" s="108"/>
      <c r="F56" s="109"/>
      <c r="G56" s="118"/>
      <c r="H56" s="64"/>
      <c r="I56" s="65"/>
      <c r="J56" s="64"/>
      <c r="K56" s="64"/>
      <c r="L56" s="64"/>
      <c r="M56" s="64"/>
      <c r="N56" s="139"/>
      <c r="O56" s="118"/>
      <c r="P56" s="118"/>
      <c r="Q56" s="139"/>
      <c r="R56" s="139"/>
      <c r="S56" s="139"/>
      <c r="T56" s="118"/>
      <c r="U56" s="118"/>
      <c r="V56" s="139"/>
      <c r="W56" s="139"/>
    </row>
    <row r="57" spans="1:24" s="53" customFormat="1" ht="27" customHeight="1" x14ac:dyDescent="0.3">
      <c r="A57" s="43"/>
      <c r="B57" s="43"/>
      <c r="C57" s="108"/>
      <c r="D57" s="131" t="s">
        <v>62</v>
      </c>
      <c r="E57" s="108"/>
      <c r="F57" s="109"/>
      <c r="G57" s="46" t="s">
        <v>58</v>
      </c>
      <c r="H57" s="36">
        <v>75</v>
      </c>
      <c r="I57" s="35">
        <f>M57*75/100</f>
        <v>382500</v>
      </c>
      <c r="J57" s="36">
        <v>25</v>
      </c>
      <c r="K57" s="35">
        <f>M57*25/100</f>
        <v>127500</v>
      </c>
      <c r="L57" s="36">
        <v>0</v>
      </c>
      <c r="M57" s="35">
        <v>510000</v>
      </c>
      <c r="N57" s="133" t="s">
        <v>13</v>
      </c>
      <c r="O57" s="46" t="s">
        <v>36</v>
      </c>
      <c r="P57" s="27" t="s">
        <v>24</v>
      </c>
      <c r="Q57" s="133">
        <v>0</v>
      </c>
      <c r="R57" s="152">
        <v>0</v>
      </c>
      <c r="S57" s="153">
        <v>390</v>
      </c>
      <c r="T57" s="21" t="s">
        <v>33</v>
      </c>
      <c r="U57" s="21" t="s">
        <v>24</v>
      </c>
      <c r="V57" s="24">
        <v>0</v>
      </c>
      <c r="W57" s="154">
        <v>195</v>
      </c>
      <c r="X57" s="155"/>
    </row>
    <row r="58" spans="1:24" s="53" customFormat="1" ht="83.55" customHeight="1" x14ac:dyDescent="0.3">
      <c r="A58" s="43"/>
      <c r="B58" s="43"/>
      <c r="C58" s="108"/>
      <c r="D58" s="134"/>
      <c r="E58" s="108"/>
      <c r="F58" s="109"/>
      <c r="G58" s="43"/>
      <c r="H58" s="49"/>
      <c r="I58" s="80"/>
      <c r="J58" s="49"/>
      <c r="K58" s="80"/>
      <c r="L58" s="49"/>
      <c r="M58" s="135"/>
      <c r="N58" s="136"/>
      <c r="O58" s="44"/>
      <c r="P58" s="30"/>
      <c r="Q58" s="142"/>
      <c r="R58" s="142"/>
      <c r="S58" s="139"/>
      <c r="T58" s="21" t="s">
        <v>57</v>
      </c>
      <c r="U58" s="21" t="s">
        <v>24</v>
      </c>
      <c r="V58" s="24">
        <v>0</v>
      </c>
      <c r="W58" s="154">
        <v>98</v>
      </c>
      <c r="X58" s="156"/>
    </row>
    <row r="59" spans="1:24" s="53" customFormat="1" ht="31.05" customHeight="1" x14ac:dyDescent="0.3">
      <c r="A59" s="43"/>
      <c r="B59" s="43"/>
      <c r="C59" s="108"/>
      <c r="D59" s="134"/>
      <c r="E59" s="108"/>
      <c r="F59" s="109"/>
      <c r="G59" s="43"/>
      <c r="H59" s="49"/>
      <c r="I59" s="80"/>
      <c r="J59" s="49"/>
      <c r="K59" s="80"/>
      <c r="L59" s="49"/>
      <c r="M59" s="135"/>
      <c r="N59" s="136"/>
      <c r="O59" s="30" t="s">
        <v>54</v>
      </c>
      <c r="P59" s="30" t="s">
        <v>24</v>
      </c>
      <c r="Q59" s="157">
        <v>0</v>
      </c>
      <c r="R59" s="157">
        <v>3</v>
      </c>
      <c r="S59" s="157">
        <v>6</v>
      </c>
      <c r="T59" s="21" t="s">
        <v>94</v>
      </c>
      <c r="U59" s="21" t="s">
        <v>95</v>
      </c>
      <c r="V59" s="24" t="s">
        <v>95</v>
      </c>
      <c r="W59" s="24" t="s">
        <v>95</v>
      </c>
    </row>
    <row r="60" spans="1:24" s="53" customFormat="1" ht="34.049999999999997" customHeight="1" x14ac:dyDescent="0.3">
      <c r="A60" s="43"/>
      <c r="B60" s="43"/>
      <c r="C60" s="108"/>
      <c r="D60" s="138"/>
      <c r="E60" s="118"/>
      <c r="F60" s="119"/>
      <c r="G60" s="44"/>
      <c r="H60" s="37"/>
      <c r="I60" s="65"/>
      <c r="J60" s="37"/>
      <c r="K60" s="65"/>
      <c r="L60" s="37"/>
      <c r="M60" s="141"/>
      <c r="N60" s="142"/>
      <c r="O60" s="21" t="s">
        <v>55</v>
      </c>
      <c r="P60" s="21" t="s">
        <v>24</v>
      </c>
      <c r="Q60" s="24">
        <v>0</v>
      </c>
      <c r="R60" s="24">
        <v>1</v>
      </c>
      <c r="S60" s="24">
        <v>1</v>
      </c>
      <c r="T60" s="24" t="s">
        <v>94</v>
      </c>
      <c r="U60" s="24" t="s">
        <v>95</v>
      </c>
      <c r="V60" s="24" t="s">
        <v>95</v>
      </c>
      <c r="W60" s="24" t="s">
        <v>95</v>
      </c>
    </row>
    <row r="61" spans="1:24" s="53" customFormat="1" ht="39.450000000000003" customHeight="1" x14ac:dyDescent="0.3">
      <c r="A61" s="43"/>
      <c r="B61" s="43"/>
      <c r="C61" s="108"/>
      <c r="D61" s="131" t="s">
        <v>62</v>
      </c>
      <c r="E61" s="131" t="s">
        <v>124</v>
      </c>
      <c r="F61" s="144">
        <f>M61</f>
        <v>484521</v>
      </c>
      <c r="G61" s="46" t="s">
        <v>69</v>
      </c>
      <c r="H61" s="36">
        <v>90</v>
      </c>
      <c r="I61" s="35">
        <f>M61*90/100</f>
        <v>436068.9</v>
      </c>
      <c r="J61" s="36">
        <v>10</v>
      </c>
      <c r="K61" s="35">
        <f>M61*10/100</f>
        <v>48452.1</v>
      </c>
      <c r="L61" s="36">
        <v>0</v>
      </c>
      <c r="M61" s="35">
        <v>484521</v>
      </c>
      <c r="N61" s="133" t="s">
        <v>13</v>
      </c>
      <c r="O61" s="46" t="s">
        <v>36</v>
      </c>
      <c r="P61" s="46" t="s">
        <v>24</v>
      </c>
      <c r="Q61" s="133">
        <v>0</v>
      </c>
      <c r="R61" s="133">
        <v>0</v>
      </c>
      <c r="S61" s="133">
        <v>350</v>
      </c>
      <c r="T61" s="21" t="s">
        <v>33</v>
      </c>
      <c r="U61" s="21" t="s">
        <v>24</v>
      </c>
      <c r="V61" s="24">
        <v>0</v>
      </c>
      <c r="W61" s="24">
        <v>175</v>
      </c>
    </row>
    <row r="62" spans="1:24" s="53" customFormat="1" ht="40.049999999999997" customHeight="1" x14ac:dyDescent="0.3">
      <c r="A62" s="43"/>
      <c r="B62" s="43"/>
      <c r="C62" s="118"/>
      <c r="D62" s="118"/>
      <c r="E62" s="118"/>
      <c r="F62" s="119"/>
      <c r="G62" s="118"/>
      <c r="H62" s="64"/>
      <c r="I62" s="65"/>
      <c r="J62" s="64"/>
      <c r="K62" s="65"/>
      <c r="L62" s="64"/>
      <c r="M62" s="64"/>
      <c r="N62" s="139"/>
      <c r="O62" s="118"/>
      <c r="P62" s="118"/>
      <c r="Q62" s="139"/>
      <c r="R62" s="139"/>
      <c r="S62" s="139"/>
      <c r="T62" s="21" t="s">
        <v>57</v>
      </c>
      <c r="U62" s="21" t="s">
        <v>24</v>
      </c>
      <c r="V62" s="24">
        <v>0</v>
      </c>
      <c r="W62" s="24">
        <v>105</v>
      </c>
    </row>
    <row r="63" spans="1:24" s="53" customFormat="1" ht="24" customHeight="1" x14ac:dyDescent="0.3">
      <c r="A63" s="43"/>
      <c r="B63" s="43"/>
      <c r="C63" s="43" t="s">
        <v>53</v>
      </c>
      <c r="D63" s="30" t="s">
        <v>29</v>
      </c>
      <c r="E63" s="158" t="s">
        <v>89</v>
      </c>
      <c r="F63" s="130">
        <f>M63+M64+M65+M66+M67+M68</f>
        <v>9046922</v>
      </c>
      <c r="G63" s="30" t="s">
        <v>16</v>
      </c>
      <c r="H63" s="22">
        <v>75</v>
      </c>
      <c r="I63" s="23">
        <f>M63*75/100</f>
        <v>1875000</v>
      </c>
      <c r="J63" s="22">
        <v>25</v>
      </c>
      <c r="K63" s="159">
        <f>M63*25/100</f>
        <v>625000</v>
      </c>
      <c r="L63" s="25">
        <v>0</v>
      </c>
      <c r="M63" s="159">
        <v>2500000</v>
      </c>
      <c r="N63" s="24" t="s">
        <v>7</v>
      </c>
      <c r="O63" s="21" t="s">
        <v>37</v>
      </c>
      <c r="P63" s="21" t="s">
        <v>24</v>
      </c>
      <c r="Q63" s="24">
        <v>0</v>
      </c>
      <c r="R63" s="24">
        <v>0</v>
      </c>
      <c r="S63" s="21">
        <v>1</v>
      </c>
      <c r="T63" s="21" t="s">
        <v>94</v>
      </c>
      <c r="U63" s="21" t="s">
        <v>95</v>
      </c>
      <c r="V63" s="24" t="s">
        <v>95</v>
      </c>
      <c r="W63" s="24" t="s">
        <v>95</v>
      </c>
    </row>
    <row r="64" spans="1:24" s="53" customFormat="1" ht="27.45" customHeight="1" x14ac:dyDescent="0.3">
      <c r="A64" s="43"/>
      <c r="B64" s="43"/>
      <c r="C64" s="43"/>
      <c r="D64" s="21" t="s">
        <v>29</v>
      </c>
      <c r="E64" s="108"/>
      <c r="F64" s="109"/>
      <c r="G64" s="30" t="s">
        <v>114</v>
      </c>
      <c r="H64" s="25">
        <v>75</v>
      </c>
      <c r="I64" s="23">
        <f>M64*75/100</f>
        <v>1425000</v>
      </c>
      <c r="J64" s="22">
        <v>25</v>
      </c>
      <c r="K64" s="159">
        <f>M64*25/100</f>
        <v>475000</v>
      </c>
      <c r="L64" s="25">
        <v>0</v>
      </c>
      <c r="M64" s="159">
        <v>1900000</v>
      </c>
      <c r="N64" s="24" t="s">
        <v>7</v>
      </c>
      <c r="O64" s="21" t="s">
        <v>37</v>
      </c>
      <c r="P64" s="21" t="s">
        <v>24</v>
      </c>
      <c r="Q64" s="24">
        <v>0</v>
      </c>
      <c r="R64" s="21">
        <v>4</v>
      </c>
      <c r="S64" s="21">
        <v>4</v>
      </c>
      <c r="T64" s="21" t="s">
        <v>94</v>
      </c>
      <c r="U64" s="21" t="s">
        <v>95</v>
      </c>
      <c r="V64" s="21" t="s">
        <v>95</v>
      </c>
      <c r="W64" s="21" t="s">
        <v>95</v>
      </c>
    </row>
    <row r="65" spans="1:23" s="53" customFormat="1" ht="27" customHeight="1" x14ac:dyDescent="0.3">
      <c r="A65" s="43"/>
      <c r="B65" s="43"/>
      <c r="C65" s="43"/>
      <c r="D65" s="21" t="s">
        <v>29</v>
      </c>
      <c r="E65" s="108"/>
      <c r="F65" s="109"/>
      <c r="G65" s="21" t="s">
        <v>5</v>
      </c>
      <c r="H65" s="22">
        <v>75</v>
      </c>
      <c r="I65" s="23">
        <f>M65*75/100</f>
        <v>300000</v>
      </c>
      <c r="J65" s="22">
        <v>25</v>
      </c>
      <c r="K65" s="23">
        <f>M65*25/100</f>
        <v>100000</v>
      </c>
      <c r="L65" s="22">
        <v>0</v>
      </c>
      <c r="M65" s="23">
        <v>400000</v>
      </c>
      <c r="N65" s="21" t="s">
        <v>56</v>
      </c>
      <c r="O65" s="21" t="s">
        <v>37</v>
      </c>
      <c r="P65" s="21" t="s">
        <v>24</v>
      </c>
      <c r="Q65" s="24">
        <v>0</v>
      </c>
      <c r="R65" s="24">
        <v>0</v>
      </c>
      <c r="S65" s="24">
        <v>3</v>
      </c>
      <c r="T65" s="24" t="s">
        <v>94</v>
      </c>
      <c r="U65" s="24" t="s">
        <v>95</v>
      </c>
      <c r="V65" s="24" t="s">
        <v>95</v>
      </c>
      <c r="W65" s="24" t="s">
        <v>95</v>
      </c>
    </row>
    <row r="66" spans="1:23" s="53" customFormat="1" ht="18" customHeight="1" x14ac:dyDescent="0.3">
      <c r="A66" s="43"/>
      <c r="B66" s="43"/>
      <c r="C66" s="43"/>
      <c r="D66" s="21" t="s">
        <v>29</v>
      </c>
      <c r="E66" s="108"/>
      <c r="F66" s="109"/>
      <c r="G66" s="21" t="s">
        <v>60</v>
      </c>
      <c r="H66" s="22">
        <v>75</v>
      </c>
      <c r="I66" s="23">
        <f t="shared" ref="I66:I68" si="5">M66*75/100</f>
        <v>2137500</v>
      </c>
      <c r="J66" s="22">
        <v>25</v>
      </c>
      <c r="K66" s="23">
        <f t="shared" ref="K66:K68" si="6">M66*25/100</f>
        <v>712500</v>
      </c>
      <c r="L66" s="22">
        <v>0</v>
      </c>
      <c r="M66" s="23">
        <v>2850000</v>
      </c>
      <c r="N66" s="24" t="s">
        <v>11</v>
      </c>
      <c r="O66" s="21" t="s">
        <v>37</v>
      </c>
      <c r="P66" s="21" t="s">
        <v>24</v>
      </c>
      <c r="Q66" s="24">
        <v>0</v>
      </c>
      <c r="R66" s="24">
        <v>3</v>
      </c>
      <c r="S66" s="24">
        <v>3</v>
      </c>
      <c r="T66" s="24" t="s">
        <v>94</v>
      </c>
      <c r="U66" s="24" t="s">
        <v>95</v>
      </c>
      <c r="V66" s="24" t="s">
        <v>95</v>
      </c>
      <c r="W66" s="24" t="s">
        <v>95</v>
      </c>
    </row>
    <row r="67" spans="1:23" s="53" customFormat="1" ht="26.55" customHeight="1" x14ac:dyDescent="0.3">
      <c r="A67" s="43"/>
      <c r="B67" s="43"/>
      <c r="C67" s="43"/>
      <c r="D67" s="21" t="s">
        <v>29</v>
      </c>
      <c r="E67" s="108"/>
      <c r="F67" s="109"/>
      <c r="G67" s="21" t="s">
        <v>17</v>
      </c>
      <c r="H67" s="22">
        <v>75</v>
      </c>
      <c r="I67" s="23">
        <f t="shared" si="5"/>
        <v>525000</v>
      </c>
      <c r="J67" s="22">
        <v>25</v>
      </c>
      <c r="K67" s="23">
        <f t="shared" si="6"/>
        <v>175000</v>
      </c>
      <c r="L67" s="22">
        <v>0</v>
      </c>
      <c r="M67" s="23">
        <v>700000</v>
      </c>
      <c r="N67" s="24" t="s">
        <v>70</v>
      </c>
      <c r="O67" s="21" t="s">
        <v>37</v>
      </c>
      <c r="P67" s="21" t="s">
        <v>24</v>
      </c>
      <c r="Q67" s="24">
        <v>0</v>
      </c>
      <c r="R67" s="24">
        <v>5</v>
      </c>
      <c r="S67" s="24">
        <v>5</v>
      </c>
      <c r="T67" s="24" t="s">
        <v>94</v>
      </c>
      <c r="U67" s="24" t="s">
        <v>95</v>
      </c>
      <c r="V67" s="24" t="s">
        <v>95</v>
      </c>
      <c r="W67" s="24" t="s">
        <v>95</v>
      </c>
    </row>
    <row r="68" spans="1:23" s="53" customFormat="1" ht="19.5" customHeight="1" x14ac:dyDescent="0.3">
      <c r="A68" s="44"/>
      <c r="B68" s="44"/>
      <c r="C68" s="44"/>
      <c r="D68" s="21" t="s">
        <v>29</v>
      </c>
      <c r="E68" s="118"/>
      <c r="F68" s="119"/>
      <c r="G68" s="21" t="s">
        <v>61</v>
      </c>
      <c r="H68" s="22">
        <v>75</v>
      </c>
      <c r="I68" s="23">
        <f t="shared" si="5"/>
        <v>522691.5</v>
      </c>
      <c r="J68" s="22">
        <v>25</v>
      </c>
      <c r="K68" s="23">
        <f t="shared" si="6"/>
        <v>174230.5</v>
      </c>
      <c r="L68" s="22">
        <v>0</v>
      </c>
      <c r="M68" s="23">
        <v>696922</v>
      </c>
      <c r="N68" s="24" t="s">
        <v>11</v>
      </c>
      <c r="O68" s="21" t="s">
        <v>37</v>
      </c>
      <c r="P68" s="21" t="s">
        <v>24</v>
      </c>
      <c r="Q68" s="24">
        <v>0</v>
      </c>
      <c r="R68" s="24">
        <v>8</v>
      </c>
      <c r="S68" s="24">
        <v>8</v>
      </c>
      <c r="T68" s="24" t="s">
        <v>94</v>
      </c>
      <c r="U68" s="24" t="s">
        <v>95</v>
      </c>
      <c r="V68" s="24" t="s">
        <v>95</v>
      </c>
      <c r="W68" s="24" t="s">
        <v>95</v>
      </c>
    </row>
    <row r="69" spans="1:23" s="53" customFormat="1" x14ac:dyDescent="0.3">
      <c r="A69" s="160"/>
      <c r="B69" s="161"/>
      <c r="C69" s="161"/>
      <c r="D69" s="162"/>
      <c r="E69" s="163" t="s">
        <v>90</v>
      </c>
      <c r="F69" s="164">
        <f>M69</f>
        <v>1751570.84</v>
      </c>
      <c r="G69" s="20" t="s">
        <v>96</v>
      </c>
      <c r="H69" s="127">
        <v>100</v>
      </c>
      <c r="I69" s="165">
        <v>1751570.84</v>
      </c>
      <c r="J69" s="127">
        <v>0</v>
      </c>
      <c r="K69" s="163">
        <v>0</v>
      </c>
      <c r="L69" s="127">
        <v>0</v>
      </c>
      <c r="M69" s="165">
        <f>I69</f>
        <v>1751570.84</v>
      </c>
      <c r="N69" s="163" t="s">
        <v>73</v>
      </c>
      <c r="O69" s="163"/>
      <c r="P69" s="163"/>
      <c r="Q69" s="163"/>
      <c r="R69" s="163"/>
      <c r="S69" s="163"/>
      <c r="T69" s="163"/>
      <c r="U69" s="163"/>
      <c r="V69" s="163"/>
      <c r="W69" s="163"/>
    </row>
    <row r="70" spans="1:23" s="53" customFormat="1" x14ac:dyDescent="0.3">
      <c r="A70" s="166"/>
      <c r="B70" s="167"/>
      <c r="C70" s="167"/>
      <c r="D70" s="168"/>
      <c r="E70" s="169"/>
      <c r="F70" s="170">
        <f>F5+F10+F29+F30+F35+F36+F39+F43+F45+F61+F63+F69</f>
        <v>38137553.840000004</v>
      </c>
      <c r="G70" s="169" t="s">
        <v>74</v>
      </c>
      <c r="H70" s="169"/>
      <c r="I70" s="170">
        <f>SUM(I5:I69)</f>
        <v>30944417.689999998</v>
      </c>
      <c r="J70" s="169"/>
      <c r="K70" s="171">
        <f>SUM(K5:K69)</f>
        <v>9538511.1499999985</v>
      </c>
      <c r="L70" s="169"/>
      <c r="M70" s="170">
        <f>SUM(M5:M69)</f>
        <v>40482928.840000004</v>
      </c>
      <c r="N70" s="169"/>
      <c r="O70" s="169"/>
      <c r="P70" s="169"/>
      <c r="Q70" s="169"/>
      <c r="R70" s="169"/>
      <c r="S70" s="169"/>
      <c r="T70" s="169"/>
      <c r="U70" s="169"/>
      <c r="V70" s="169"/>
      <c r="W70" s="169"/>
    </row>
    <row r="71" spans="1:23" s="53" customFormat="1" x14ac:dyDescent="0.3">
      <c r="A71" s="172" t="s">
        <v>109</v>
      </c>
      <c r="M71" s="70"/>
      <c r="Q71" s="173"/>
    </row>
    <row r="72" spans="1:23" s="53" customFormat="1" x14ac:dyDescent="0.3">
      <c r="A72" s="174" t="s">
        <v>78</v>
      </c>
      <c r="B72" s="175"/>
      <c r="C72" s="176"/>
      <c r="M72" s="177"/>
      <c r="Q72" s="173"/>
    </row>
    <row r="73" spans="1:23" s="53" customFormat="1" x14ac:dyDescent="0.3">
      <c r="A73" s="174" t="s">
        <v>79</v>
      </c>
      <c r="B73" s="175"/>
      <c r="C73" s="176"/>
      <c r="I73" s="177"/>
      <c r="O73" s="70"/>
      <c r="Q73" s="173"/>
    </row>
    <row r="74" spans="1:23" s="53" customFormat="1" x14ac:dyDescent="0.3">
      <c r="A74" s="174" t="s">
        <v>80</v>
      </c>
      <c r="B74" s="175"/>
      <c r="C74" s="176"/>
      <c r="M74" s="177"/>
      <c r="Q74" s="173"/>
    </row>
    <row r="75" spans="1:23" s="53" customFormat="1" x14ac:dyDescent="0.3">
      <c r="A75" s="174" t="s">
        <v>81</v>
      </c>
      <c r="B75" s="175"/>
      <c r="C75" s="176"/>
      <c r="F75" s="177"/>
      <c r="Q75" s="173"/>
    </row>
    <row r="76" spans="1:23" s="53" customFormat="1" x14ac:dyDescent="0.3">
      <c r="A76" s="174" t="s">
        <v>82</v>
      </c>
      <c r="B76" s="175"/>
      <c r="C76" s="176"/>
      <c r="Q76" s="173"/>
    </row>
    <row r="77" spans="1:23" s="53" customFormat="1" x14ac:dyDescent="0.3">
      <c r="A77" s="174" t="s">
        <v>76</v>
      </c>
      <c r="B77" s="175"/>
      <c r="C77" s="176"/>
      <c r="Q77" s="173"/>
    </row>
    <row r="78" spans="1:23" s="53" customFormat="1" x14ac:dyDescent="0.3">
      <c r="A78" s="174" t="s">
        <v>135</v>
      </c>
      <c r="B78" s="175"/>
      <c r="C78" s="176"/>
      <c r="Q78" s="173"/>
    </row>
    <row r="79" spans="1:23" s="53" customFormat="1" x14ac:dyDescent="0.3">
      <c r="A79" s="174" t="s">
        <v>77</v>
      </c>
      <c r="B79" s="175"/>
      <c r="C79" s="176"/>
      <c r="Q79" s="173"/>
    </row>
    <row r="80" spans="1:23" s="53" customFormat="1" x14ac:dyDescent="0.3">
      <c r="A80" s="174" t="s">
        <v>83</v>
      </c>
      <c r="B80" s="175"/>
      <c r="C80" s="176"/>
      <c r="Q80" s="173"/>
    </row>
    <row r="81" spans="1:17" s="53" customFormat="1" x14ac:dyDescent="0.3">
      <c r="A81" s="174" t="s">
        <v>75</v>
      </c>
      <c r="B81" s="175"/>
      <c r="C81" s="176"/>
      <c r="Q81" s="173"/>
    </row>
    <row r="82" spans="1:17" x14ac:dyDescent="0.3">
      <c r="A82" s="26"/>
      <c r="B82" s="26"/>
    </row>
  </sheetData>
  <mergeCells count="253">
    <mergeCell ref="A4:A68"/>
    <mergeCell ref="A69:D69"/>
    <mergeCell ref="A70:D70"/>
    <mergeCell ref="M47:M48"/>
    <mergeCell ref="H40:H42"/>
    <mergeCell ref="J40:J42"/>
    <mergeCell ref="K40:K42"/>
    <mergeCell ref="I47:I48"/>
    <mergeCell ref="F5:F9"/>
    <mergeCell ref="I25:I27"/>
    <mergeCell ref="K25:K27"/>
    <mergeCell ref="M32:M33"/>
    <mergeCell ref="M43:M44"/>
    <mergeCell ref="B39:B68"/>
    <mergeCell ref="B29:B36"/>
    <mergeCell ref="B5:B27"/>
    <mergeCell ref="E10:E27"/>
    <mergeCell ref="E61:E62"/>
    <mergeCell ref="C32:C37"/>
    <mergeCell ref="G57:G60"/>
    <mergeCell ref="E45:E60"/>
    <mergeCell ref="G43:G44"/>
    <mergeCell ref="C40:C42"/>
    <mergeCell ref="M36:M37"/>
    <mergeCell ref="R54:R56"/>
    <mergeCell ref="S54:S56"/>
    <mergeCell ref="T54:T56"/>
    <mergeCell ref="U54:U56"/>
    <mergeCell ref="V54:V56"/>
    <mergeCell ref="W54:W56"/>
    <mergeCell ref="Q52:Q53"/>
    <mergeCell ref="L36:L37"/>
    <mergeCell ref="J36:J37"/>
    <mergeCell ref="N36:N37"/>
    <mergeCell ref="K36:K37"/>
    <mergeCell ref="S52:S53"/>
    <mergeCell ref="G54:G56"/>
    <mergeCell ref="H54:H56"/>
    <mergeCell ref="J54:J56"/>
    <mergeCell ref="L54:L56"/>
    <mergeCell ref="M54:M56"/>
    <mergeCell ref="N54:N56"/>
    <mergeCell ref="O54:O56"/>
    <mergeCell ref="P54:P56"/>
    <mergeCell ref="Q54:Q56"/>
    <mergeCell ref="I51:I53"/>
    <mergeCell ref="K51:K53"/>
    <mergeCell ref="H51:H53"/>
    <mergeCell ref="J51:J53"/>
    <mergeCell ref="L51:L53"/>
    <mergeCell ref="W32:W33"/>
    <mergeCell ref="H25:H27"/>
    <mergeCell ref="J25:J27"/>
    <mergeCell ref="L25:L27"/>
    <mergeCell ref="H32:H33"/>
    <mergeCell ref="J32:J33"/>
    <mergeCell ref="L32:L33"/>
    <mergeCell ref="Q25:Q26"/>
    <mergeCell ref="R25:R26"/>
    <mergeCell ref="S25:S26"/>
    <mergeCell ref="N32:N33"/>
    <mergeCell ref="M25:M27"/>
    <mergeCell ref="H45:H46"/>
    <mergeCell ref="I45:I46"/>
    <mergeCell ref="J45:J46"/>
    <mergeCell ref="K45:K46"/>
    <mergeCell ref="L45:L46"/>
    <mergeCell ref="W52:W53"/>
    <mergeCell ref="G5:G6"/>
    <mergeCell ref="M5:M6"/>
    <mergeCell ref="C63:C68"/>
    <mergeCell ref="C5:C9"/>
    <mergeCell ref="T52:T53"/>
    <mergeCell ref="U52:U53"/>
    <mergeCell ref="V52:V53"/>
    <mergeCell ref="C51:C53"/>
    <mergeCell ref="C10:C27"/>
    <mergeCell ref="C30:C31"/>
    <mergeCell ref="G47:G48"/>
    <mergeCell ref="G25:G27"/>
    <mergeCell ref="C54:C62"/>
    <mergeCell ref="D61:D62"/>
    <mergeCell ref="G32:G33"/>
    <mergeCell ref="G51:G53"/>
    <mergeCell ref="G40:G42"/>
    <mergeCell ref="G36:G37"/>
    <mergeCell ref="E5:E9"/>
    <mergeCell ref="T32:T33"/>
    <mergeCell ref="U32:U33"/>
    <mergeCell ref="V32:V33"/>
    <mergeCell ref="Q45:Q46"/>
    <mergeCell ref="D45:D46"/>
    <mergeCell ref="H5:H6"/>
    <mergeCell ref="I5:I6"/>
    <mergeCell ref="K5:K6"/>
    <mergeCell ref="J5:J6"/>
    <mergeCell ref="L5:L6"/>
    <mergeCell ref="N5:N6"/>
    <mergeCell ref="S6:S9"/>
    <mergeCell ref="T5:T9"/>
    <mergeCell ref="U5:U9"/>
    <mergeCell ref="W5:W9"/>
    <mergeCell ref="O13:O14"/>
    <mergeCell ref="P13:P14"/>
    <mergeCell ref="Q13:Q14"/>
    <mergeCell ref="R13:R14"/>
    <mergeCell ref="S13:S14"/>
    <mergeCell ref="O6:O9"/>
    <mergeCell ref="P6:P9"/>
    <mergeCell ref="Q6:Q9"/>
    <mergeCell ref="R6:R9"/>
    <mergeCell ref="V5:V9"/>
    <mergeCell ref="S57:S58"/>
    <mergeCell ref="S41:S42"/>
    <mergeCell ref="Q41:Q42"/>
    <mergeCell ref="H57:H60"/>
    <mergeCell ref="J57:J60"/>
    <mergeCell ref="O41:O42"/>
    <mergeCell ref="H43:H44"/>
    <mergeCell ref="I43:I44"/>
    <mergeCell ref="J43:J44"/>
    <mergeCell ref="K43:K44"/>
    <mergeCell ref="L43:L44"/>
    <mergeCell ref="I40:I42"/>
    <mergeCell ref="R41:R42"/>
    <mergeCell ref="N40:N42"/>
    <mergeCell ref="O52:O53"/>
    <mergeCell ref="P52:P53"/>
    <mergeCell ref="R45:R46"/>
    <mergeCell ref="S45:S46"/>
    <mergeCell ref="M45:M46"/>
    <mergeCell ref="N45:N46"/>
    <mergeCell ref="M40:M42"/>
    <mergeCell ref="I49:I50"/>
    <mergeCell ref="K49:K50"/>
    <mergeCell ref="R52:R53"/>
    <mergeCell ref="C45:C48"/>
    <mergeCell ref="C43:C44"/>
    <mergeCell ref="E63:E68"/>
    <mergeCell ref="S61:S62"/>
    <mergeCell ref="R61:R62"/>
    <mergeCell ref="Q61:Q62"/>
    <mergeCell ref="P61:P62"/>
    <mergeCell ref="N61:N62"/>
    <mergeCell ref="M61:M62"/>
    <mergeCell ref="L61:L62"/>
    <mergeCell ref="J61:J62"/>
    <mergeCell ref="L47:L48"/>
    <mergeCell ref="J47:J48"/>
    <mergeCell ref="M51:M53"/>
    <mergeCell ref="N51:N53"/>
    <mergeCell ref="N47:N48"/>
    <mergeCell ref="K47:K48"/>
    <mergeCell ref="H61:H62"/>
    <mergeCell ref="M57:M60"/>
    <mergeCell ref="L57:L60"/>
    <mergeCell ref="N57:N60"/>
    <mergeCell ref="O57:O58"/>
    <mergeCell ref="Q57:Q58"/>
    <mergeCell ref="R57:R58"/>
    <mergeCell ref="A2:A3"/>
    <mergeCell ref="B2:B3"/>
    <mergeCell ref="C2:C3"/>
    <mergeCell ref="F2:F3"/>
    <mergeCell ref="E2:E3"/>
    <mergeCell ref="D2:D3"/>
    <mergeCell ref="G2:G3"/>
    <mergeCell ref="J2:L2"/>
    <mergeCell ref="M2:M3"/>
    <mergeCell ref="H2:H3"/>
    <mergeCell ref="O2:O3"/>
    <mergeCell ref="P2:P3"/>
    <mergeCell ref="F10:F27"/>
    <mergeCell ref="F30:F34"/>
    <mergeCell ref="F39:F42"/>
    <mergeCell ref="F43:F44"/>
    <mergeCell ref="F45:F60"/>
    <mergeCell ref="F63:F68"/>
    <mergeCell ref="F61:F62"/>
    <mergeCell ref="N43:N44"/>
    <mergeCell ref="O25:O26"/>
    <mergeCell ref="P25:P26"/>
    <mergeCell ref="N25:N27"/>
    <mergeCell ref="O61:O62"/>
    <mergeCell ref="G61:G62"/>
    <mergeCell ref="I54:I56"/>
    <mergeCell ref="K54:K56"/>
    <mergeCell ref="K57:K60"/>
    <mergeCell ref="I57:I60"/>
    <mergeCell ref="I61:I62"/>
    <mergeCell ref="K61:K62"/>
    <mergeCell ref="O45:O46"/>
    <mergeCell ref="H47:H48"/>
    <mergeCell ref="L40:L42"/>
    <mergeCell ref="D54:D56"/>
    <mergeCell ref="D57:D60"/>
    <mergeCell ref="D5:D9"/>
    <mergeCell ref="D32:D33"/>
    <mergeCell ref="D36:D37"/>
    <mergeCell ref="D40:D42"/>
    <mergeCell ref="D43:D44"/>
    <mergeCell ref="D47:D48"/>
    <mergeCell ref="D51:D53"/>
    <mergeCell ref="D10:D20"/>
    <mergeCell ref="D21:D22"/>
    <mergeCell ref="G21:G22"/>
    <mergeCell ref="H21:H22"/>
    <mergeCell ref="I21:I22"/>
    <mergeCell ref="J21:J22"/>
    <mergeCell ref="K21:K22"/>
    <mergeCell ref="L21:L22"/>
    <mergeCell ref="M21:M22"/>
    <mergeCell ref="N21:N22"/>
    <mergeCell ref="G18:G20"/>
    <mergeCell ref="H18:H20"/>
    <mergeCell ref="I18:I20"/>
    <mergeCell ref="J18:J20"/>
    <mergeCell ref="K18:K20"/>
    <mergeCell ref="L18:L20"/>
    <mergeCell ref="M18:M20"/>
    <mergeCell ref="N18:N20"/>
    <mergeCell ref="O19:O20"/>
    <mergeCell ref="P19:P20"/>
    <mergeCell ref="Q19:Q20"/>
    <mergeCell ref="R19:R20"/>
    <mergeCell ref="S19:S20"/>
    <mergeCell ref="T21:T22"/>
    <mergeCell ref="U21:U22"/>
    <mergeCell ref="V21:V22"/>
    <mergeCell ref="W21:W22"/>
    <mergeCell ref="P23:P24"/>
    <mergeCell ref="Q23:Q24"/>
    <mergeCell ref="R23:R24"/>
    <mergeCell ref="S23:S24"/>
    <mergeCell ref="D23:D27"/>
    <mergeCell ref="D49:D50"/>
    <mergeCell ref="G23:G24"/>
    <mergeCell ref="H23:H24"/>
    <mergeCell ref="I23:I24"/>
    <mergeCell ref="J23:J24"/>
    <mergeCell ref="K23:K24"/>
    <mergeCell ref="L23:L24"/>
    <mergeCell ref="M23:M24"/>
    <mergeCell ref="N23:N24"/>
    <mergeCell ref="O23:O24"/>
    <mergeCell ref="G45:G46"/>
    <mergeCell ref="E43:E44"/>
    <mergeCell ref="H36:H37"/>
    <mergeCell ref="I36:I37"/>
    <mergeCell ref="I32:I33"/>
    <mergeCell ref="K32:K33"/>
    <mergeCell ref="E39:E42"/>
    <mergeCell ref="E30:E34"/>
  </mergeCells>
  <pageMargins left="0.23622047244094491" right="0.23622047244094491" top="0.74803149606299213" bottom="0.74803149606299213" header="0.31496062992125984" footer="0.31496062992125984"/>
  <pageSetup paperSize="8" scale="5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ISF rahastamiskava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Aile Peris</dc:creator>
  <cp:lastModifiedBy>Martin Eber</cp:lastModifiedBy>
  <cp:lastPrinted>2021-10-20T11:31:50Z</cp:lastPrinted>
  <dcterms:created xsi:type="dcterms:W3CDTF">2021-01-21T13:23:13Z</dcterms:created>
  <dcterms:modified xsi:type="dcterms:W3CDTF">2025-09-09T13:48:10Z</dcterms:modified>
</cp:coreProperties>
</file>